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Documents\MLCC Golf League\2023 Mens League\"/>
    </mc:Choice>
  </mc:AlternateContent>
  <xr:revisionPtr revIDLastSave="0" documentId="13_ncr:1_{FDCD8080-BF43-4DD2-91FA-6EE5A52D9138}" xr6:coauthVersionLast="47" xr6:coauthVersionMax="47" xr10:uidLastSave="{00000000-0000-0000-0000-000000000000}"/>
  <bookViews>
    <workbookView xWindow="300" yWindow="735" windowWidth="14370" windowHeight="14700" xr2:uid="{7C1D1F6C-87A9-4380-85D1-D34BC869CEBE}"/>
  </bookViews>
  <sheets>
    <sheet name="Wk1 F9" sheetId="3" r:id="rId1"/>
    <sheet name="HDCPs" sheetId="4" r:id="rId2"/>
    <sheet name="How HDCPs Calculated" sheetId="5" r:id="rId3"/>
  </sheets>
  <externalReferences>
    <externalReference r:id="rId4"/>
  </externalReferences>
  <definedNames>
    <definedName name="_xlnm.Print_Area" localSheetId="0">'Wk1 F9'!$A$1:$I$112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3" i="3" l="1"/>
  <c r="G63" i="3"/>
  <c r="F63" i="3"/>
  <c r="D63" i="3"/>
  <c r="C63" i="3"/>
  <c r="B63" i="3"/>
  <c r="H62" i="3"/>
  <c r="G62" i="3"/>
  <c r="F62" i="3"/>
  <c r="D62" i="3"/>
  <c r="C62" i="3"/>
  <c r="B62" i="3"/>
  <c r="H61" i="3"/>
  <c r="G61" i="3"/>
  <c r="F61" i="3"/>
  <c r="D61" i="3"/>
  <c r="C61" i="3"/>
  <c r="B61" i="3"/>
  <c r="H60" i="3"/>
  <c r="G60" i="3"/>
  <c r="F60" i="3"/>
  <c r="D60" i="3"/>
  <c r="C60" i="3"/>
  <c r="B60" i="3"/>
  <c r="H59" i="3"/>
  <c r="G59" i="3"/>
  <c r="F59" i="3"/>
  <c r="D59" i="3"/>
  <c r="C59" i="3"/>
  <c r="B59" i="3"/>
  <c r="H58" i="3"/>
  <c r="G58" i="3"/>
  <c r="F58" i="3"/>
  <c r="D58" i="3"/>
  <c r="B58" i="3"/>
  <c r="H57" i="3"/>
  <c r="G57" i="3"/>
  <c r="F57" i="3"/>
  <c r="D57" i="3"/>
  <c r="C57" i="3"/>
  <c r="B57" i="3"/>
  <c r="H56" i="3"/>
  <c r="G56" i="3"/>
  <c r="F56" i="3"/>
  <c r="D56" i="3"/>
  <c r="C56" i="3"/>
  <c r="B56" i="3"/>
  <c r="H55" i="3"/>
  <c r="G55" i="3"/>
  <c r="F55" i="3"/>
  <c r="D55" i="3"/>
  <c r="C55" i="3"/>
  <c r="B55" i="3"/>
  <c r="H54" i="3"/>
  <c r="G54" i="3"/>
  <c r="F54" i="3"/>
  <c r="D54" i="3"/>
  <c r="C54" i="3"/>
  <c r="B54" i="3"/>
  <c r="H53" i="3"/>
  <c r="H64" i="3" s="1"/>
  <c r="H65" i="3" s="1"/>
  <c r="G53" i="3"/>
  <c r="G64" i="3" s="1"/>
  <c r="F53" i="3"/>
  <c r="D53" i="3"/>
  <c r="D64" i="3" s="1"/>
  <c r="D65" i="3" s="1"/>
  <c r="C53" i="3"/>
  <c r="C64" i="3" s="1"/>
  <c r="B53" i="3"/>
  <c r="H47" i="3"/>
  <c r="G47" i="3"/>
  <c r="F47" i="3"/>
  <c r="D47" i="3"/>
  <c r="C47" i="3"/>
  <c r="B47" i="3"/>
  <c r="H46" i="3"/>
  <c r="G46" i="3"/>
  <c r="F46" i="3"/>
  <c r="D46" i="3"/>
  <c r="C46" i="3"/>
  <c r="B46" i="3"/>
  <c r="H45" i="3"/>
  <c r="G45" i="3"/>
  <c r="F45" i="3"/>
  <c r="D45" i="3"/>
  <c r="C45" i="3"/>
  <c r="B45" i="3"/>
  <c r="H44" i="3"/>
  <c r="G44" i="3"/>
  <c r="F44" i="3"/>
  <c r="D44" i="3"/>
  <c r="C44" i="3"/>
  <c r="B44" i="3"/>
  <c r="H43" i="3"/>
  <c r="G43" i="3"/>
  <c r="F43" i="3"/>
  <c r="D43" i="3"/>
  <c r="C43" i="3"/>
  <c r="B43" i="3"/>
  <c r="H42" i="3"/>
  <c r="G42" i="3"/>
  <c r="F42" i="3"/>
  <c r="D42" i="3"/>
  <c r="C42" i="3"/>
  <c r="B42" i="3"/>
  <c r="H41" i="3"/>
  <c r="G41" i="3"/>
  <c r="F41" i="3"/>
  <c r="D41" i="3"/>
  <c r="C41" i="3"/>
  <c r="B41" i="3"/>
  <c r="H40" i="3"/>
  <c r="G40" i="3"/>
  <c r="F40" i="3"/>
  <c r="D40" i="3"/>
  <c r="C40" i="3"/>
  <c r="B40" i="3"/>
  <c r="H39" i="3"/>
  <c r="G39" i="3"/>
  <c r="F39" i="3"/>
  <c r="D39" i="3"/>
  <c r="C39" i="3"/>
  <c r="B39" i="3"/>
  <c r="H38" i="3"/>
  <c r="G38" i="3"/>
  <c r="F38" i="3"/>
  <c r="D38" i="3"/>
  <c r="C38" i="3"/>
  <c r="B38" i="3"/>
  <c r="H37" i="3"/>
  <c r="H48" i="3" s="1"/>
  <c r="H49" i="3" s="1"/>
  <c r="G37" i="3"/>
  <c r="G48" i="3" s="1"/>
  <c r="F37" i="3"/>
  <c r="D37" i="3"/>
  <c r="D48" i="3" s="1"/>
  <c r="D49" i="3" s="1"/>
  <c r="C37" i="3"/>
  <c r="C48" i="3" s="1"/>
  <c r="B37" i="3"/>
  <c r="H31" i="3"/>
  <c r="G31" i="3"/>
  <c r="F31" i="3"/>
  <c r="D31" i="3"/>
  <c r="C31" i="3"/>
  <c r="B31" i="3"/>
  <c r="H30" i="3"/>
  <c r="G30" i="3"/>
  <c r="F30" i="3"/>
  <c r="H29" i="3"/>
  <c r="G29" i="3"/>
  <c r="F29" i="3"/>
  <c r="D29" i="3"/>
  <c r="C29" i="3"/>
  <c r="B29" i="3"/>
  <c r="H28" i="3"/>
  <c r="G28" i="3"/>
  <c r="F28" i="3"/>
  <c r="D28" i="3"/>
  <c r="C28" i="3"/>
  <c r="B28" i="3"/>
  <c r="H27" i="3"/>
  <c r="G27" i="3"/>
  <c r="F27" i="3"/>
  <c r="D27" i="3"/>
  <c r="C27" i="3"/>
  <c r="B27" i="3"/>
  <c r="H26" i="3"/>
  <c r="G26" i="3"/>
  <c r="F26" i="3"/>
  <c r="D26" i="3"/>
  <c r="C26" i="3"/>
  <c r="B26" i="3"/>
  <c r="H25" i="3"/>
  <c r="G25" i="3"/>
  <c r="F25" i="3"/>
  <c r="D25" i="3"/>
  <c r="C25" i="3"/>
  <c r="B25" i="3"/>
  <c r="H24" i="3"/>
  <c r="G24" i="3"/>
  <c r="F24" i="3"/>
  <c r="D24" i="3"/>
  <c r="C24" i="3"/>
  <c r="B24" i="3"/>
  <c r="H23" i="3"/>
  <c r="G23" i="3"/>
  <c r="F23" i="3"/>
  <c r="D23" i="3"/>
  <c r="C23" i="3"/>
  <c r="B23" i="3"/>
  <c r="H22" i="3"/>
  <c r="G22" i="3"/>
  <c r="F22" i="3"/>
  <c r="D22" i="3"/>
  <c r="C22" i="3"/>
  <c r="B22" i="3"/>
  <c r="H21" i="3"/>
  <c r="H32" i="3" s="1"/>
  <c r="H33" i="3" s="1"/>
  <c r="G21" i="3"/>
  <c r="G32" i="3" s="1"/>
  <c r="F21" i="3"/>
  <c r="D21" i="3"/>
  <c r="D32" i="3" s="1"/>
  <c r="D33" i="3" s="1"/>
  <c r="C21" i="3"/>
  <c r="C32" i="3" s="1"/>
  <c r="B21" i="3"/>
  <c r="H15" i="3"/>
  <c r="G15" i="3"/>
  <c r="F15" i="3"/>
  <c r="D15" i="3"/>
  <c r="C15" i="3"/>
  <c r="B15" i="3"/>
  <c r="H14" i="3"/>
  <c r="G14" i="3"/>
  <c r="F14" i="3"/>
  <c r="D14" i="3"/>
  <c r="C14" i="3"/>
  <c r="B14" i="3"/>
  <c r="H13" i="3"/>
  <c r="G13" i="3"/>
  <c r="F13" i="3"/>
  <c r="D13" i="3"/>
  <c r="C13" i="3"/>
  <c r="B13" i="3"/>
  <c r="H12" i="3"/>
  <c r="G12" i="3"/>
  <c r="F12" i="3"/>
  <c r="D12" i="3"/>
  <c r="C12" i="3"/>
  <c r="B12" i="3"/>
  <c r="H11" i="3"/>
  <c r="G11" i="3"/>
  <c r="F11" i="3"/>
  <c r="D11" i="3"/>
  <c r="C11" i="3"/>
  <c r="B11" i="3"/>
  <c r="H10" i="3"/>
  <c r="G10" i="3"/>
  <c r="F10" i="3"/>
  <c r="D10" i="3"/>
  <c r="C10" i="3"/>
  <c r="B10" i="3"/>
  <c r="H9" i="3"/>
  <c r="G9" i="3"/>
  <c r="F9" i="3"/>
  <c r="D9" i="3"/>
  <c r="C9" i="3"/>
  <c r="B9" i="3"/>
  <c r="H8" i="3"/>
  <c r="G8" i="3"/>
  <c r="F8" i="3"/>
  <c r="D8" i="3"/>
  <c r="C8" i="3"/>
  <c r="B8" i="3"/>
  <c r="H7" i="3"/>
  <c r="G7" i="3"/>
  <c r="F7" i="3"/>
  <c r="D7" i="3"/>
  <c r="C7" i="3"/>
  <c r="B7" i="3"/>
  <c r="H6" i="3"/>
  <c r="G6" i="3"/>
  <c r="F6" i="3"/>
  <c r="D6" i="3"/>
  <c r="C6" i="3"/>
  <c r="B6" i="3"/>
  <c r="H5" i="3"/>
  <c r="H16" i="3" s="1"/>
  <c r="H17" i="3" s="1"/>
  <c r="G5" i="3"/>
  <c r="G16" i="3" s="1"/>
  <c r="F5" i="3"/>
  <c r="D5" i="3"/>
  <c r="D16" i="3" s="1"/>
  <c r="D17" i="3" s="1"/>
  <c r="C5" i="3"/>
  <c r="C16" i="3" s="1"/>
  <c r="B5" i="3"/>
  <c r="H32" i="5" l="1"/>
  <c r="H31" i="5"/>
  <c r="G26" i="5"/>
  <c r="F26" i="5"/>
  <c r="D26" i="5"/>
  <c r="D25" i="5"/>
  <c r="F25" i="5" s="1"/>
  <c r="G25" i="5" s="1"/>
  <c r="D24" i="5"/>
  <c r="F24" i="5" s="1"/>
  <c r="G24" i="5" s="1"/>
  <c r="D23" i="5"/>
  <c r="F23" i="5" s="1"/>
  <c r="G23" i="5" s="1"/>
  <c r="P88" i="4" l="1"/>
  <c r="D88" i="4" s="1"/>
  <c r="O88" i="4"/>
  <c r="N88" i="4"/>
  <c r="M88" i="4"/>
  <c r="L88" i="4"/>
  <c r="K88" i="4"/>
  <c r="J88" i="4"/>
  <c r="I88" i="4"/>
  <c r="H88" i="4"/>
  <c r="G88" i="4"/>
  <c r="F88" i="4"/>
  <c r="C88" i="4"/>
  <c r="B88" i="4"/>
  <c r="P87" i="4"/>
  <c r="D87" i="4" s="1"/>
  <c r="O87" i="4"/>
  <c r="N87" i="4"/>
  <c r="M87" i="4"/>
  <c r="L87" i="4"/>
  <c r="K87" i="4"/>
  <c r="J87" i="4"/>
  <c r="I87" i="4"/>
  <c r="H87" i="4"/>
  <c r="G87" i="4"/>
  <c r="F87" i="4"/>
  <c r="C87" i="4"/>
  <c r="B87" i="4"/>
  <c r="P86" i="4"/>
  <c r="D86" i="4" s="1"/>
  <c r="O86" i="4"/>
  <c r="N86" i="4"/>
  <c r="M86" i="4"/>
  <c r="L86" i="4"/>
  <c r="K86" i="4"/>
  <c r="J86" i="4"/>
  <c r="I86" i="4"/>
  <c r="H86" i="4"/>
  <c r="G86" i="4"/>
  <c r="F86" i="4"/>
  <c r="C86" i="4"/>
  <c r="B86" i="4"/>
  <c r="P85" i="4"/>
  <c r="D85" i="4" s="1"/>
  <c r="O85" i="4"/>
  <c r="N85" i="4"/>
  <c r="M85" i="4"/>
  <c r="L85" i="4"/>
  <c r="K85" i="4"/>
  <c r="J85" i="4"/>
  <c r="I85" i="4"/>
  <c r="H85" i="4"/>
  <c r="G85" i="4"/>
  <c r="F85" i="4"/>
  <c r="C85" i="4"/>
  <c r="B85" i="4"/>
  <c r="P84" i="4"/>
  <c r="D84" i="4" s="1"/>
  <c r="O84" i="4"/>
  <c r="N84" i="4"/>
  <c r="M84" i="4"/>
  <c r="L84" i="4"/>
  <c r="K84" i="4"/>
  <c r="J84" i="4"/>
  <c r="I84" i="4"/>
  <c r="H84" i="4"/>
  <c r="G84" i="4"/>
  <c r="F84" i="4"/>
  <c r="C84" i="4"/>
  <c r="B84" i="4"/>
  <c r="O82" i="4"/>
  <c r="N82" i="4"/>
  <c r="M82" i="4"/>
  <c r="L82" i="4"/>
  <c r="K82" i="4"/>
  <c r="J82" i="4"/>
  <c r="I82" i="4"/>
  <c r="H82" i="4"/>
  <c r="G82" i="4"/>
  <c r="F82" i="4"/>
  <c r="E82" i="4"/>
  <c r="C82" i="4"/>
  <c r="B82" i="4"/>
  <c r="P81" i="4"/>
  <c r="D81" i="4" s="1"/>
  <c r="O81" i="4"/>
  <c r="N81" i="4"/>
  <c r="M81" i="4"/>
  <c r="L81" i="4"/>
  <c r="K81" i="4"/>
  <c r="J81" i="4"/>
  <c r="I81" i="4"/>
  <c r="H81" i="4"/>
  <c r="G81" i="4"/>
  <c r="F81" i="4"/>
  <c r="C81" i="4"/>
  <c r="B81" i="4"/>
  <c r="P76" i="4"/>
  <c r="D76" i="4" s="1"/>
  <c r="E76" i="4" s="1"/>
  <c r="O76" i="4"/>
  <c r="N76" i="4"/>
  <c r="M76" i="4"/>
  <c r="L76" i="4"/>
  <c r="K76" i="4"/>
  <c r="J76" i="4"/>
  <c r="I76" i="4"/>
  <c r="H76" i="4"/>
  <c r="G76" i="4"/>
  <c r="F76" i="4"/>
  <c r="C76" i="4"/>
  <c r="B76" i="4"/>
  <c r="P74" i="4"/>
  <c r="D74" i="4" s="1"/>
  <c r="O74" i="4"/>
  <c r="N74" i="4"/>
  <c r="M74" i="4"/>
  <c r="L74" i="4"/>
  <c r="K74" i="4"/>
  <c r="J74" i="4"/>
  <c r="I74" i="4"/>
  <c r="H74" i="4"/>
  <c r="G74" i="4"/>
  <c r="F74" i="4"/>
  <c r="C74" i="4"/>
  <c r="B74" i="4"/>
  <c r="P73" i="4"/>
  <c r="D73" i="4" s="1"/>
  <c r="E73" i="4" s="1"/>
  <c r="O73" i="4"/>
  <c r="N73" i="4"/>
  <c r="M73" i="4"/>
  <c r="L73" i="4"/>
  <c r="K73" i="4"/>
  <c r="J73" i="4"/>
  <c r="I73" i="4"/>
  <c r="H73" i="4"/>
  <c r="G73" i="4"/>
  <c r="F73" i="4"/>
  <c r="C73" i="4"/>
  <c r="B73" i="4"/>
  <c r="P72" i="4"/>
  <c r="D72" i="4" s="1"/>
  <c r="O72" i="4"/>
  <c r="N72" i="4"/>
  <c r="M72" i="4"/>
  <c r="L72" i="4"/>
  <c r="K72" i="4"/>
  <c r="J72" i="4"/>
  <c r="I72" i="4"/>
  <c r="H72" i="4"/>
  <c r="G72" i="4"/>
  <c r="F72" i="4"/>
  <c r="C72" i="4"/>
  <c r="B72" i="4"/>
  <c r="P70" i="4"/>
  <c r="D70" i="4" s="1"/>
  <c r="E70" i="4" s="1"/>
  <c r="O70" i="4"/>
  <c r="N70" i="4"/>
  <c r="M70" i="4"/>
  <c r="L70" i="4"/>
  <c r="K70" i="4"/>
  <c r="J70" i="4"/>
  <c r="I70" i="4"/>
  <c r="H70" i="4"/>
  <c r="G70" i="4"/>
  <c r="F70" i="4"/>
  <c r="C70" i="4"/>
  <c r="B70" i="4"/>
  <c r="P69" i="4"/>
  <c r="D69" i="4" s="1"/>
  <c r="O69" i="4"/>
  <c r="N69" i="4"/>
  <c r="M69" i="4"/>
  <c r="L69" i="4"/>
  <c r="K69" i="4"/>
  <c r="J69" i="4"/>
  <c r="I69" i="4"/>
  <c r="H69" i="4"/>
  <c r="G69" i="4"/>
  <c r="F69" i="4"/>
  <c r="C69" i="4"/>
  <c r="B69" i="4"/>
  <c r="P68" i="4"/>
  <c r="D68" i="4" s="1"/>
  <c r="E68" i="4" s="1"/>
  <c r="O68" i="4"/>
  <c r="N68" i="4"/>
  <c r="M68" i="4"/>
  <c r="L68" i="4"/>
  <c r="K68" i="4"/>
  <c r="J68" i="4"/>
  <c r="I68" i="4"/>
  <c r="H68" i="4"/>
  <c r="G68" i="4"/>
  <c r="F68" i="4"/>
  <c r="C68" i="4"/>
  <c r="B68" i="4"/>
  <c r="P67" i="4"/>
  <c r="D67" i="4" s="1"/>
  <c r="O67" i="4"/>
  <c r="N67" i="4"/>
  <c r="M67" i="4"/>
  <c r="L67" i="4"/>
  <c r="K67" i="4"/>
  <c r="J67" i="4"/>
  <c r="I67" i="4"/>
  <c r="H67" i="4"/>
  <c r="G67" i="4"/>
  <c r="F67" i="4"/>
  <c r="C67" i="4"/>
  <c r="B67" i="4"/>
  <c r="P66" i="4"/>
  <c r="D66" i="4" s="1"/>
  <c r="E66" i="4" s="1"/>
  <c r="O66" i="4"/>
  <c r="N66" i="4"/>
  <c r="M66" i="4"/>
  <c r="L66" i="4"/>
  <c r="K66" i="4"/>
  <c r="J66" i="4"/>
  <c r="I66" i="4"/>
  <c r="H66" i="4"/>
  <c r="G66" i="4"/>
  <c r="F66" i="4"/>
  <c r="C66" i="4"/>
  <c r="B66" i="4"/>
  <c r="P65" i="4"/>
  <c r="D65" i="4" s="1"/>
  <c r="O65" i="4"/>
  <c r="N65" i="4"/>
  <c r="M65" i="4"/>
  <c r="L65" i="4"/>
  <c r="K65" i="4"/>
  <c r="J65" i="4"/>
  <c r="I65" i="4"/>
  <c r="H65" i="4"/>
  <c r="G65" i="4"/>
  <c r="F65" i="4"/>
  <c r="C65" i="4"/>
  <c r="B65" i="4"/>
  <c r="P63" i="4"/>
  <c r="D63" i="4" s="1"/>
  <c r="O63" i="4"/>
  <c r="N63" i="4"/>
  <c r="M63" i="4"/>
  <c r="L63" i="4"/>
  <c r="K63" i="4"/>
  <c r="J63" i="4"/>
  <c r="I63" i="4"/>
  <c r="H63" i="4"/>
  <c r="G63" i="4"/>
  <c r="F63" i="4"/>
  <c r="C63" i="4"/>
  <c r="B63" i="4"/>
  <c r="P61" i="4"/>
  <c r="D61" i="4" s="1"/>
  <c r="O61" i="4"/>
  <c r="N61" i="4"/>
  <c r="M61" i="4"/>
  <c r="L61" i="4"/>
  <c r="K61" i="4"/>
  <c r="J61" i="4"/>
  <c r="I61" i="4"/>
  <c r="H61" i="4"/>
  <c r="G61" i="4"/>
  <c r="F61" i="4"/>
  <c r="C61" i="4"/>
  <c r="B61" i="4"/>
  <c r="P59" i="4"/>
  <c r="D59" i="4" s="1"/>
  <c r="O59" i="4"/>
  <c r="N59" i="4"/>
  <c r="M59" i="4"/>
  <c r="L59" i="4"/>
  <c r="K59" i="4"/>
  <c r="J59" i="4"/>
  <c r="I59" i="4"/>
  <c r="H59" i="4"/>
  <c r="G59" i="4"/>
  <c r="F59" i="4"/>
  <c r="C59" i="4"/>
  <c r="B59" i="4"/>
  <c r="P57" i="4"/>
  <c r="D57" i="4" s="1"/>
  <c r="O57" i="4"/>
  <c r="N57" i="4"/>
  <c r="M57" i="4"/>
  <c r="L57" i="4"/>
  <c r="K57" i="4"/>
  <c r="J57" i="4"/>
  <c r="I57" i="4"/>
  <c r="H57" i="4"/>
  <c r="G57" i="4"/>
  <c r="F57" i="4"/>
  <c r="C57" i="4"/>
  <c r="B57" i="4"/>
  <c r="P56" i="4"/>
  <c r="D56" i="4" s="1"/>
  <c r="O56" i="4"/>
  <c r="N56" i="4"/>
  <c r="M56" i="4"/>
  <c r="L56" i="4"/>
  <c r="K56" i="4"/>
  <c r="J56" i="4"/>
  <c r="I56" i="4"/>
  <c r="H56" i="4"/>
  <c r="G56" i="4"/>
  <c r="F56" i="4"/>
  <c r="C56" i="4"/>
  <c r="B56" i="4"/>
  <c r="O55" i="4"/>
  <c r="N55" i="4"/>
  <c r="M55" i="4"/>
  <c r="L55" i="4"/>
  <c r="K55" i="4"/>
  <c r="J55" i="4"/>
  <c r="I55" i="4"/>
  <c r="H55" i="4"/>
  <c r="G55" i="4"/>
  <c r="F55" i="4"/>
  <c r="E55" i="4"/>
  <c r="C55" i="4"/>
  <c r="B55" i="4"/>
  <c r="P53" i="4"/>
  <c r="D53" i="4" s="1"/>
  <c r="E53" i="4" s="1"/>
  <c r="O53" i="4"/>
  <c r="N53" i="4"/>
  <c r="M53" i="4"/>
  <c r="L53" i="4"/>
  <c r="K53" i="4"/>
  <c r="J53" i="4"/>
  <c r="I53" i="4"/>
  <c r="H53" i="4"/>
  <c r="G53" i="4"/>
  <c r="F53" i="4"/>
  <c r="C53" i="4"/>
  <c r="B53" i="4"/>
  <c r="P51" i="4"/>
  <c r="D51" i="4" s="1"/>
  <c r="E51" i="4" s="1"/>
  <c r="O51" i="4"/>
  <c r="N51" i="4"/>
  <c r="M51" i="4"/>
  <c r="L51" i="4"/>
  <c r="K51" i="4"/>
  <c r="J51" i="4"/>
  <c r="I51" i="4"/>
  <c r="H51" i="4"/>
  <c r="G51" i="4"/>
  <c r="F51" i="4"/>
  <c r="C51" i="4"/>
  <c r="B51" i="4"/>
  <c r="P50" i="4"/>
  <c r="D50" i="4" s="1"/>
  <c r="E50" i="4" s="1"/>
  <c r="O50" i="4"/>
  <c r="N50" i="4"/>
  <c r="M50" i="4"/>
  <c r="L50" i="4"/>
  <c r="K50" i="4"/>
  <c r="J50" i="4"/>
  <c r="I50" i="4"/>
  <c r="H50" i="4"/>
  <c r="G50" i="4"/>
  <c r="F50" i="4"/>
  <c r="C50" i="4"/>
  <c r="B50" i="4"/>
  <c r="P49" i="4"/>
  <c r="D49" i="4" s="1"/>
  <c r="E49" i="4" s="1"/>
  <c r="O49" i="4"/>
  <c r="N49" i="4"/>
  <c r="M49" i="4"/>
  <c r="L49" i="4"/>
  <c r="K49" i="4"/>
  <c r="J49" i="4"/>
  <c r="I49" i="4"/>
  <c r="H49" i="4"/>
  <c r="G49" i="4"/>
  <c r="F49" i="4"/>
  <c r="C49" i="4"/>
  <c r="B49" i="4"/>
  <c r="P48" i="4"/>
  <c r="D48" i="4" s="1"/>
  <c r="E48" i="4" s="1"/>
  <c r="O48" i="4"/>
  <c r="N48" i="4"/>
  <c r="M48" i="4"/>
  <c r="L48" i="4"/>
  <c r="K48" i="4"/>
  <c r="J48" i="4"/>
  <c r="I48" i="4"/>
  <c r="H48" i="4"/>
  <c r="G48" i="4"/>
  <c r="F48" i="4"/>
  <c r="C48" i="4"/>
  <c r="B48" i="4"/>
  <c r="P46" i="4"/>
  <c r="D46" i="4" s="1"/>
  <c r="O46" i="4"/>
  <c r="N46" i="4"/>
  <c r="M46" i="4"/>
  <c r="L46" i="4"/>
  <c r="K46" i="4"/>
  <c r="J46" i="4"/>
  <c r="I46" i="4"/>
  <c r="H46" i="4"/>
  <c r="G46" i="4"/>
  <c r="F46" i="4"/>
  <c r="C46" i="4"/>
  <c r="B46" i="4"/>
  <c r="P45" i="4"/>
  <c r="D45" i="4" s="1"/>
  <c r="E45" i="4" s="1"/>
  <c r="O45" i="4"/>
  <c r="N45" i="4"/>
  <c r="M45" i="4"/>
  <c r="L45" i="4"/>
  <c r="K45" i="4"/>
  <c r="J45" i="4"/>
  <c r="I45" i="4"/>
  <c r="H45" i="4"/>
  <c r="G45" i="4"/>
  <c r="F45" i="4"/>
  <c r="C45" i="4"/>
  <c r="B45" i="4"/>
  <c r="P43" i="4"/>
  <c r="D43" i="4" s="1"/>
  <c r="E43" i="4" s="1"/>
  <c r="O43" i="4"/>
  <c r="N43" i="4"/>
  <c r="M43" i="4"/>
  <c r="L43" i="4"/>
  <c r="K43" i="4"/>
  <c r="J43" i="4"/>
  <c r="I43" i="4"/>
  <c r="H43" i="4"/>
  <c r="G43" i="4"/>
  <c r="F43" i="4"/>
  <c r="C43" i="4"/>
  <c r="B43" i="4"/>
  <c r="P42" i="4"/>
  <c r="D42" i="4" s="1"/>
  <c r="O42" i="4"/>
  <c r="N42" i="4"/>
  <c r="M42" i="4"/>
  <c r="L42" i="4"/>
  <c r="K42" i="4"/>
  <c r="J42" i="4"/>
  <c r="I42" i="4"/>
  <c r="H42" i="4"/>
  <c r="G42" i="4"/>
  <c r="F42" i="4"/>
  <c r="C42" i="4"/>
  <c r="B42" i="4"/>
  <c r="P41" i="4"/>
  <c r="D41" i="4" s="1"/>
  <c r="O41" i="4"/>
  <c r="N41" i="4"/>
  <c r="M41" i="4"/>
  <c r="L41" i="4"/>
  <c r="K41" i="4"/>
  <c r="J41" i="4"/>
  <c r="I41" i="4"/>
  <c r="H41" i="4"/>
  <c r="G41" i="4"/>
  <c r="F41" i="4"/>
  <c r="C41" i="4"/>
  <c r="B41" i="4"/>
  <c r="P40" i="4"/>
  <c r="D40" i="4" s="1"/>
  <c r="E40" i="4" s="1"/>
  <c r="O40" i="4"/>
  <c r="N40" i="4"/>
  <c r="M40" i="4"/>
  <c r="L40" i="4"/>
  <c r="K40" i="4"/>
  <c r="J40" i="4"/>
  <c r="I40" i="4"/>
  <c r="H40" i="4"/>
  <c r="G40" i="4"/>
  <c r="F40" i="4"/>
  <c r="C40" i="4"/>
  <c r="B40" i="4"/>
  <c r="P39" i="4"/>
  <c r="D39" i="4" s="1"/>
  <c r="E39" i="4" s="1"/>
  <c r="O39" i="4"/>
  <c r="N39" i="4"/>
  <c r="M39" i="4"/>
  <c r="L39" i="4"/>
  <c r="K39" i="4"/>
  <c r="J39" i="4"/>
  <c r="I39" i="4"/>
  <c r="H39" i="4"/>
  <c r="G39" i="4"/>
  <c r="F39" i="4"/>
  <c r="C39" i="4"/>
  <c r="B39" i="4"/>
  <c r="P35" i="4"/>
  <c r="D35" i="4" s="1"/>
  <c r="O35" i="4"/>
  <c r="N35" i="4"/>
  <c r="M35" i="4"/>
  <c r="L35" i="4"/>
  <c r="K35" i="4"/>
  <c r="J35" i="4"/>
  <c r="I35" i="4"/>
  <c r="H35" i="4"/>
  <c r="G35" i="4"/>
  <c r="F35" i="4"/>
  <c r="C35" i="4"/>
  <c r="B35" i="4"/>
  <c r="P33" i="4"/>
  <c r="D33" i="4" s="1"/>
  <c r="O33" i="4"/>
  <c r="N33" i="4"/>
  <c r="M33" i="4"/>
  <c r="L33" i="4"/>
  <c r="K33" i="4"/>
  <c r="J33" i="4"/>
  <c r="I33" i="4"/>
  <c r="H33" i="4"/>
  <c r="G33" i="4"/>
  <c r="F33" i="4"/>
  <c r="C33" i="4"/>
  <c r="B33" i="4"/>
  <c r="P32" i="4"/>
  <c r="D32" i="4" s="1"/>
  <c r="O32" i="4"/>
  <c r="N32" i="4"/>
  <c r="M32" i="4"/>
  <c r="L32" i="4"/>
  <c r="K32" i="4"/>
  <c r="J32" i="4"/>
  <c r="I32" i="4"/>
  <c r="H32" i="4"/>
  <c r="G32" i="4"/>
  <c r="F32" i="4"/>
  <c r="C32" i="4"/>
  <c r="B32" i="4"/>
  <c r="P31" i="4"/>
  <c r="D31" i="4" s="1"/>
  <c r="E31" i="4" s="1"/>
  <c r="O31" i="4"/>
  <c r="N31" i="4"/>
  <c r="M31" i="4"/>
  <c r="L31" i="4"/>
  <c r="K31" i="4"/>
  <c r="J31" i="4"/>
  <c r="I31" i="4"/>
  <c r="H31" i="4"/>
  <c r="G31" i="4"/>
  <c r="F31" i="4"/>
  <c r="C31" i="4"/>
  <c r="B31" i="4"/>
  <c r="O29" i="4"/>
  <c r="N29" i="4"/>
  <c r="M29" i="4"/>
  <c r="L29" i="4"/>
  <c r="K29" i="4"/>
  <c r="J29" i="4"/>
  <c r="I29" i="4"/>
  <c r="H29" i="4"/>
  <c r="G29" i="4"/>
  <c r="F29" i="4"/>
  <c r="E29" i="4"/>
  <c r="C29" i="4"/>
  <c r="B29" i="4"/>
  <c r="P26" i="4"/>
  <c r="D26" i="4" s="1"/>
  <c r="O26" i="4"/>
  <c r="N26" i="4"/>
  <c r="M26" i="4"/>
  <c r="L26" i="4"/>
  <c r="K26" i="4"/>
  <c r="J26" i="4"/>
  <c r="I26" i="4"/>
  <c r="H26" i="4"/>
  <c r="G26" i="4"/>
  <c r="F26" i="4"/>
  <c r="C26" i="4"/>
  <c r="B26" i="4"/>
  <c r="P25" i="4"/>
  <c r="D25" i="4" s="1"/>
  <c r="O25" i="4"/>
  <c r="N25" i="4"/>
  <c r="M25" i="4"/>
  <c r="L25" i="4"/>
  <c r="K25" i="4"/>
  <c r="J25" i="4"/>
  <c r="I25" i="4"/>
  <c r="H25" i="4"/>
  <c r="G25" i="4"/>
  <c r="F25" i="4"/>
  <c r="C25" i="4"/>
  <c r="B25" i="4"/>
  <c r="P24" i="4"/>
  <c r="D24" i="4" s="1"/>
  <c r="O24" i="4"/>
  <c r="N24" i="4"/>
  <c r="M24" i="4"/>
  <c r="L24" i="4"/>
  <c r="K24" i="4"/>
  <c r="J24" i="4"/>
  <c r="I24" i="4"/>
  <c r="H24" i="4"/>
  <c r="G24" i="4"/>
  <c r="F24" i="4"/>
  <c r="C24" i="4"/>
  <c r="B24" i="4"/>
  <c r="O23" i="4"/>
  <c r="N23" i="4"/>
  <c r="M23" i="4"/>
  <c r="L23" i="4"/>
  <c r="K23" i="4"/>
  <c r="J23" i="4"/>
  <c r="I23" i="4"/>
  <c r="H23" i="4"/>
  <c r="G23" i="4"/>
  <c r="F23" i="4"/>
  <c r="E23" i="4"/>
  <c r="C23" i="4"/>
  <c r="B23" i="4"/>
  <c r="P22" i="4"/>
  <c r="D22" i="4" s="1"/>
  <c r="E22" i="4" s="1"/>
  <c r="O22" i="4"/>
  <c r="N22" i="4"/>
  <c r="M22" i="4"/>
  <c r="L22" i="4"/>
  <c r="K22" i="4"/>
  <c r="J22" i="4"/>
  <c r="I22" i="4"/>
  <c r="H22" i="4"/>
  <c r="G22" i="4"/>
  <c r="F22" i="4"/>
  <c r="C22" i="4"/>
  <c r="B22" i="4"/>
  <c r="P21" i="4"/>
  <c r="D21" i="4" s="1"/>
  <c r="O21" i="4"/>
  <c r="N21" i="4"/>
  <c r="M21" i="4"/>
  <c r="L21" i="4"/>
  <c r="K21" i="4"/>
  <c r="J21" i="4"/>
  <c r="I21" i="4"/>
  <c r="H21" i="4"/>
  <c r="G21" i="4"/>
  <c r="F21" i="4"/>
  <c r="C21" i="4"/>
  <c r="B21" i="4"/>
  <c r="P19" i="4"/>
  <c r="D19" i="4" s="1"/>
  <c r="E19" i="4" s="1"/>
  <c r="O19" i="4"/>
  <c r="N19" i="4"/>
  <c r="M19" i="4"/>
  <c r="L19" i="4"/>
  <c r="K19" i="4"/>
  <c r="J19" i="4"/>
  <c r="I19" i="4"/>
  <c r="H19" i="4"/>
  <c r="G19" i="4"/>
  <c r="F19" i="4"/>
  <c r="C19" i="4"/>
  <c r="B19" i="4"/>
  <c r="P18" i="4"/>
  <c r="D18" i="4" s="1"/>
  <c r="O18" i="4"/>
  <c r="N18" i="4"/>
  <c r="M18" i="4"/>
  <c r="L18" i="4"/>
  <c r="K18" i="4"/>
  <c r="J18" i="4"/>
  <c r="I18" i="4"/>
  <c r="H18" i="4"/>
  <c r="G18" i="4"/>
  <c r="F18" i="4"/>
  <c r="C18" i="4"/>
  <c r="B18" i="4"/>
  <c r="P17" i="4"/>
  <c r="D17" i="4" s="1"/>
  <c r="O17" i="4"/>
  <c r="N17" i="4"/>
  <c r="M17" i="4"/>
  <c r="L17" i="4"/>
  <c r="K17" i="4"/>
  <c r="J17" i="4"/>
  <c r="I17" i="4"/>
  <c r="H17" i="4"/>
  <c r="G17" i="4"/>
  <c r="F17" i="4"/>
  <c r="C17" i="4"/>
  <c r="B17" i="4"/>
  <c r="P15" i="4"/>
  <c r="D15" i="4" s="1"/>
  <c r="O15" i="4"/>
  <c r="N15" i="4"/>
  <c r="M15" i="4"/>
  <c r="L15" i="4"/>
  <c r="K15" i="4"/>
  <c r="J15" i="4"/>
  <c r="I15" i="4"/>
  <c r="H15" i="4"/>
  <c r="G15" i="4"/>
  <c r="F15" i="4"/>
  <c r="C15" i="4"/>
  <c r="B15" i="4"/>
  <c r="P14" i="4"/>
  <c r="D14" i="4" s="1"/>
  <c r="O14" i="4"/>
  <c r="N14" i="4"/>
  <c r="M14" i="4"/>
  <c r="L14" i="4"/>
  <c r="K14" i="4"/>
  <c r="J14" i="4"/>
  <c r="I14" i="4"/>
  <c r="H14" i="4"/>
  <c r="G14" i="4"/>
  <c r="F14" i="4"/>
  <c r="C14" i="4"/>
  <c r="B14" i="4"/>
  <c r="P13" i="4"/>
  <c r="D13" i="4" s="1"/>
  <c r="O13" i="4"/>
  <c r="N13" i="4"/>
  <c r="M13" i="4"/>
  <c r="L13" i="4"/>
  <c r="K13" i="4"/>
  <c r="J13" i="4"/>
  <c r="I13" i="4"/>
  <c r="H13" i="4"/>
  <c r="G13" i="4"/>
  <c r="F13" i="4"/>
  <c r="C13" i="4"/>
  <c r="B13" i="4"/>
  <c r="P11" i="4"/>
  <c r="D11" i="4" s="1"/>
  <c r="E11" i="4" s="1"/>
  <c r="O11" i="4"/>
  <c r="N11" i="4"/>
  <c r="M11" i="4"/>
  <c r="L11" i="4"/>
  <c r="K11" i="4"/>
  <c r="J11" i="4"/>
  <c r="I11" i="4"/>
  <c r="H11" i="4"/>
  <c r="G11" i="4"/>
  <c r="F11" i="4"/>
  <c r="C11" i="4"/>
  <c r="B11" i="4"/>
  <c r="P9" i="4"/>
  <c r="D9" i="4" s="1"/>
  <c r="O9" i="4"/>
  <c r="N9" i="4"/>
  <c r="M9" i="4"/>
  <c r="L9" i="4"/>
  <c r="K9" i="4"/>
  <c r="J9" i="4"/>
  <c r="I9" i="4"/>
  <c r="H9" i="4"/>
  <c r="G9" i="4"/>
  <c r="F9" i="4"/>
  <c r="C9" i="4"/>
  <c r="B9" i="4"/>
  <c r="P8" i="4"/>
  <c r="D8" i="4" s="1"/>
  <c r="E8" i="4" s="1"/>
  <c r="O8" i="4"/>
  <c r="N8" i="4"/>
  <c r="M8" i="4"/>
  <c r="L8" i="4"/>
  <c r="K8" i="4"/>
  <c r="J8" i="4"/>
  <c r="I8" i="4"/>
  <c r="H8" i="4"/>
  <c r="G8" i="4"/>
  <c r="F8" i="4"/>
  <c r="C8" i="4"/>
  <c r="B8" i="4"/>
  <c r="P7" i="4"/>
  <c r="D7" i="4" s="1"/>
  <c r="E7" i="4" s="1"/>
  <c r="O7" i="4"/>
  <c r="N7" i="4"/>
  <c r="M7" i="4"/>
  <c r="L7" i="4"/>
  <c r="K7" i="4"/>
  <c r="J7" i="4"/>
  <c r="I7" i="4"/>
  <c r="H7" i="4"/>
  <c r="G7" i="4"/>
  <c r="F7" i="4"/>
  <c r="C7" i="4"/>
  <c r="B7" i="4"/>
  <c r="P6" i="4"/>
  <c r="D6" i="4" s="1"/>
  <c r="O6" i="4"/>
  <c r="N6" i="4"/>
  <c r="M6" i="4"/>
  <c r="L6" i="4"/>
  <c r="K6" i="4"/>
  <c r="J6" i="4"/>
  <c r="I6" i="4"/>
  <c r="H6" i="4"/>
  <c r="G6" i="4"/>
  <c r="F6" i="4"/>
  <c r="C6" i="4"/>
  <c r="B6" i="4"/>
  <c r="P4" i="4"/>
  <c r="D4" i="4" s="1"/>
  <c r="O4" i="4"/>
  <c r="N4" i="4"/>
  <c r="M4" i="4"/>
  <c r="L4" i="4"/>
  <c r="K4" i="4"/>
  <c r="J4" i="4"/>
  <c r="I4" i="4"/>
  <c r="H4" i="4"/>
  <c r="G4" i="4"/>
  <c r="F4" i="4"/>
  <c r="C4" i="4"/>
  <c r="B4" i="4"/>
  <c r="P3" i="4"/>
  <c r="D3" i="4" s="1"/>
  <c r="E3" i="4" s="1"/>
  <c r="O3" i="4"/>
  <c r="N3" i="4"/>
  <c r="M3" i="4"/>
  <c r="L3" i="4"/>
  <c r="K3" i="4"/>
  <c r="J3" i="4"/>
  <c r="I3" i="4"/>
  <c r="H3" i="4"/>
  <c r="G3" i="4"/>
  <c r="F3" i="4"/>
  <c r="C3" i="4"/>
  <c r="B3" i="4"/>
  <c r="O83" i="4"/>
  <c r="N83" i="4"/>
  <c r="M83" i="4"/>
  <c r="L83" i="4"/>
  <c r="K83" i="4"/>
  <c r="J83" i="4"/>
  <c r="I83" i="4"/>
  <c r="H83" i="4"/>
  <c r="G83" i="4"/>
  <c r="F83" i="4"/>
  <c r="C83" i="4"/>
  <c r="B83" i="4"/>
  <c r="O79" i="4"/>
  <c r="N79" i="4"/>
  <c r="M79" i="4"/>
  <c r="L79" i="4"/>
  <c r="K79" i="4"/>
  <c r="J79" i="4"/>
  <c r="I79" i="4"/>
  <c r="H79" i="4"/>
  <c r="G79" i="4"/>
  <c r="F79" i="4"/>
  <c r="C79" i="4"/>
  <c r="B79" i="4"/>
  <c r="O62" i="4"/>
  <c r="N62" i="4"/>
  <c r="M62" i="4"/>
  <c r="L62" i="4"/>
  <c r="K62" i="4"/>
  <c r="J62" i="4"/>
  <c r="I62" i="4"/>
  <c r="H62" i="4"/>
  <c r="G62" i="4"/>
  <c r="F62" i="4"/>
  <c r="C62" i="4"/>
  <c r="B62" i="4"/>
  <c r="O58" i="4"/>
  <c r="N58" i="4"/>
  <c r="M58" i="4"/>
  <c r="L58" i="4"/>
  <c r="K58" i="4"/>
  <c r="J58" i="4"/>
  <c r="I58" i="4"/>
  <c r="H58" i="4"/>
  <c r="G58" i="4"/>
  <c r="F58" i="4"/>
  <c r="C58" i="4"/>
  <c r="B58" i="4"/>
  <c r="O47" i="4"/>
  <c r="N47" i="4"/>
  <c r="M47" i="4"/>
  <c r="L47" i="4"/>
  <c r="K47" i="4"/>
  <c r="J47" i="4"/>
  <c r="I47" i="4"/>
  <c r="H47" i="4"/>
  <c r="G47" i="4"/>
  <c r="F47" i="4"/>
  <c r="C47" i="4"/>
  <c r="B47" i="4"/>
  <c r="O44" i="4"/>
  <c r="N44" i="4"/>
  <c r="M44" i="4"/>
  <c r="L44" i="4"/>
  <c r="K44" i="4"/>
  <c r="J44" i="4"/>
  <c r="I44" i="4"/>
  <c r="H44" i="4"/>
  <c r="G44" i="4"/>
  <c r="F44" i="4"/>
  <c r="C44" i="4"/>
  <c r="B44" i="4"/>
  <c r="O38" i="4"/>
  <c r="N38" i="4"/>
  <c r="M38" i="4"/>
  <c r="L38" i="4"/>
  <c r="K38" i="4"/>
  <c r="J38" i="4"/>
  <c r="I38" i="4"/>
  <c r="H38" i="4"/>
  <c r="G38" i="4"/>
  <c r="F38" i="4"/>
  <c r="C38" i="4"/>
  <c r="B38" i="4"/>
  <c r="O37" i="4"/>
  <c r="N37" i="4"/>
  <c r="M37" i="4"/>
  <c r="L37" i="4"/>
  <c r="K37" i="4"/>
  <c r="J37" i="4"/>
  <c r="I37" i="4"/>
  <c r="H37" i="4"/>
  <c r="G37" i="4"/>
  <c r="F37" i="4"/>
  <c r="C37" i="4"/>
  <c r="B37" i="4"/>
  <c r="O34" i="4"/>
  <c r="N34" i="4"/>
  <c r="M34" i="4"/>
  <c r="L34" i="4"/>
  <c r="K34" i="4"/>
  <c r="J34" i="4"/>
  <c r="I34" i="4"/>
  <c r="H34" i="4"/>
  <c r="G34" i="4"/>
  <c r="F34" i="4"/>
  <c r="C34" i="4"/>
  <c r="B34" i="4"/>
  <c r="O16" i="4"/>
  <c r="N16" i="4"/>
  <c r="M16" i="4"/>
  <c r="L16" i="4"/>
  <c r="K16" i="4"/>
  <c r="J16" i="4"/>
  <c r="I16" i="4"/>
  <c r="H16" i="4"/>
  <c r="G16" i="4"/>
  <c r="F16" i="4"/>
  <c r="C16" i="4"/>
  <c r="B16" i="4"/>
  <c r="O12" i="4"/>
  <c r="N12" i="4"/>
  <c r="M12" i="4"/>
  <c r="L12" i="4"/>
  <c r="K12" i="4"/>
  <c r="J12" i="4"/>
  <c r="I12" i="4"/>
  <c r="H12" i="4"/>
  <c r="G12" i="4"/>
  <c r="F12" i="4"/>
  <c r="C12" i="4"/>
  <c r="B12" i="4"/>
  <c r="O5" i="4"/>
  <c r="N5" i="4"/>
  <c r="M5" i="4"/>
  <c r="L5" i="4"/>
  <c r="K5" i="4"/>
  <c r="J5" i="4"/>
  <c r="I5" i="4"/>
  <c r="H5" i="4"/>
  <c r="G5" i="4"/>
  <c r="F5" i="4"/>
  <c r="C5" i="4"/>
  <c r="B5" i="4"/>
  <c r="P90" i="4"/>
  <c r="D90" i="4" s="1"/>
  <c r="E90" i="4" s="1"/>
  <c r="O90" i="4"/>
  <c r="N90" i="4"/>
  <c r="M90" i="4"/>
  <c r="L90" i="4"/>
  <c r="K90" i="4"/>
  <c r="J90" i="4"/>
  <c r="I90" i="4"/>
  <c r="H90" i="4"/>
  <c r="G90" i="4"/>
  <c r="F90" i="4"/>
  <c r="C90" i="4"/>
  <c r="B90" i="4"/>
  <c r="P89" i="4"/>
  <c r="D89" i="4" s="1"/>
  <c r="O89" i="4"/>
  <c r="N89" i="4"/>
  <c r="M89" i="4"/>
  <c r="L89" i="4"/>
  <c r="K89" i="4"/>
  <c r="J89" i="4"/>
  <c r="I89" i="4"/>
  <c r="H89" i="4"/>
  <c r="G89" i="4"/>
  <c r="F89" i="4"/>
  <c r="C89" i="4"/>
  <c r="B89" i="4"/>
  <c r="P78" i="4"/>
  <c r="D78" i="4" s="1"/>
  <c r="O78" i="4"/>
  <c r="N78" i="4"/>
  <c r="M78" i="4"/>
  <c r="L78" i="4"/>
  <c r="K78" i="4"/>
  <c r="J78" i="4"/>
  <c r="I78" i="4"/>
  <c r="H78" i="4"/>
  <c r="G78" i="4"/>
  <c r="F78" i="4"/>
  <c r="C78" i="4"/>
  <c r="B78" i="4"/>
  <c r="P77" i="4"/>
  <c r="D77" i="4" s="1"/>
  <c r="E77" i="4" s="1"/>
  <c r="O77" i="4"/>
  <c r="N77" i="4"/>
  <c r="M77" i="4"/>
  <c r="L77" i="4"/>
  <c r="K77" i="4"/>
  <c r="J77" i="4"/>
  <c r="I77" i="4"/>
  <c r="H77" i="4"/>
  <c r="G77" i="4"/>
  <c r="F77" i="4"/>
  <c r="C77" i="4"/>
  <c r="B77" i="4"/>
  <c r="P75" i="4"/>
  <c r="D75" i="4" s="1"/>
  <c r="E75" i="4" s="1"/>
  <c r="O75" i="4"/>
  <c r="N75" i="4"/>
  <c r="M75" i="4"/>
  <c r="L75" i="4"/>
  <c r="K75" i="4"/>
  <c r="J75" i="4"/>
  <c r="I75" i="4"/>
  <c r="H75" i="4"/>
  <c r="G75" i="4"/>
  <c r="F75" i="4"/>
  <c r="C75" i="4"/>
  <c r="B75" i="4"/>
  <c r="P71" i="4"/>
  <c r="D71" i="4" s="1"/>
  <c r="O71" i="4"/>
  <c r="N71" i="4"/>
  <c r="M71" i="4"/>
  <c r="L71" i="4"/>
  <c r="K71" i="4"/>
  <c r="J71" i="4"/>
  <c r="I71" i="4"/>
  <c r="H71" i="4"/>
  <c r="G71" i="4"/>
  <c r="F71" i="4"/>
  <c r="C71" i="4"/>
  <c r="B71" i="4"/>
  <c r="P64" i="4"/>
  <c r="D64" i="4" s="1"/>
  <c r="O64" i="4"/>
  <c r="N64" i="4"/>
  <c r="M64" i="4"/>
  <c r="L64" i="4"/>
  <c r="K64" i="4"/>
  <c r="J64" i="4"/>
  <c r="I64" i="4"/>
  <c r="H64" i="4"/>
  <c r="G64" i="4"/>
  <c r="F64" i="4"/>
  <c r="C64" i="4"/>
  <c r="B64" i="4"/>
  <c r="P60" i="4"/>
  <c r="D60" i="4" s="1"/>
  <c r="E60" i="4" s="1"/>
  <c r="O60" i="4"/>
  <c r="N60" i="4"/>
  <c r="M60" i="4"/>
  <c r="L60" i="4"/>
  <c r="K60" i="4"/>
  <c r="J60" i="4"/>
  <c r="I60" i="4"/>
  <c r="H60" i="4"/>
  <c r="G60" i="4"/>
  <c r="F60" i="4"/>
  <c r="C60" i="4"/>
  <c r="B60" i="4"/>
  <c r="P54" i="4"/>
  <c r="D54" i="4" s="1"/>
  <c r="O54" i="4"/>
  <c r="N54" i="4"/>
  <c r="M54" i="4"/>
  <c r="L54" i="4"/>
  <c r="K54" i="4"/>
  <c r="J54" i="4"/>
  <c r="I54" i="4"/>
  <c r="H54" i="4"/>
  <c r="G54" i="4"/>
  <c r="F54" i="4"/>
  <c r="C54" i="4"/>
  <c r="B54" i="4"/>
  <c r="P52" i="4"/>
  <c r="D52" i="4" s="1"/>
  <c r="O52" i="4"/>
  <c r="N52" i="4"/>
  <c r="M52" i="4"/>
  <c r="L52" i="4"/>
  <c r="K52" i="4"/>
  <c r="J52" i="4"/>
  <c r="I52" i="4"/>
  <c r="H52" i="4"/>
  <c r="G52" i="4"/>
  <c r="F52" i="4"/>
  <c r="C52" i="4"/>
  <c r="B52" i="4"/>
  <c r="P36" i="4"/>
  <c r="D36" i="4" s="1"/>
  <c r="E36" i="4" s="1"/>
  <c r="O36" i="4"/>
  <c r="N36" i="4"/>
  <c r="M36" i="4"/>
  <c r="L36" i="4"/>
  <c r="K36" i="4"/>
  <c r="J36" i="4"/>
  <c r="I36" i="4"/>
  <c r="H36" i="4"/>
  <c r="G36" i="4"/>
  <c r="F36" i="4"/>
  <c r="C36" i="4"/>
  <c r="B36" i="4"/>
  <c r="P30" i="4"/>
  <c r="D30" i="4" s="1"/>
  <c r="O30" i="4"/>
  <c r="N30" i="4"/>
  <c r="M30" i="4"/>
  <c r="L30" i="4"/>
  <c r="K30" i="4"/>
  <c r="J30" i="4"/>
  <c r="I30" i="4"/>
  <c r="H30" i="4"/>
  <c r="G30" i="4"/>
  <c r="F30" i="4"/>
  <c r="C30" i="4"/>
  <c r="B30" i="4"/>
  <c r="P28" i="4"/>
  <c r="D28" i="4" s="1"/>
  <c r="O28" i="4"/>
  <c r="N28" i="4"/>
  <c r="M28" i="4"/>
  <c r="L28" i="4"/>
  <c r="K28" i="4"/>
  <c r="J28" i="4"/>
  <c r="I28" i="4"/>
  <c r="H28" i="4"/>
  <c r="G28" i="4"/>
  <c r="F28" i="4"/>
  <c r="C28" i="4"/>
  <c r="B28" i="4"/>
  <c r="P27" i="4"/>
  <c r="D27" i="4" s="1"/>
  <c r="E27" i="4" s="1"/>
  <c r="O27" i="4"/>
  <c r="N27" i="4"/>
  <c r="M27" i="4"/>
  <c r="L27" i="4"/>
  <c r="K27" i="4"/>
  <c r="J27" i="4"/>
  <c r="I27" i="4"/>
  <c r="H27" i="4"/>
  <c r="G27" i="4"/>
  <c r="F27" i="4"/>
  <c r="C27" i="4"/>
  <c r="B27" i="4"/>
  <c r="P20" i="4"/>
  <c r="D20" i="4" s="1"/>
  <c r="O20" i="4"/>
  <c r="N20" i="4"/>
  <c r="M20" i="4"/>
  <c r="L20" i="4"/>
  <c r="K20" i="4"/>
  <c r="J20" i="4"/>
  <c r="I20" i="4"/>
  <c r="H20" i="4"/>
  <c r="G20" i="4"/>
  <c r="F20" i="4"/>
  <c r="C20" i="4"/>
  <c r="B20" i="4"/>
  <c r="P10" i="4"/>
  <c r="D10" i="4" s="1"/>
  <c r="O10" i="4"/>
  <c r="N10" i="4"/>
  <c r="M10" i="4"/>
  <c r="L10" i="4"/>
  <c r="K10" i="4"/>
  <c r="J10" i="4"/>
  <c r="I10" i="4"/>
  <c r="H10" i="4"/>
  <c r="G10" i="4"/>
  <c r="F10" i="4"/>
  <c r="C10" i="4"/>
  <c r="B10" i="4"/>
  <c r="O80" i="4"/>
  <c r="N80" i="4"/>
  <c r="M80" i="4"/>
  <c r="L80" i="4"/>
  <c r="K80" i="4"/>
  <c r="J80" i="4"/>
  <c r="I80" i="4"/>
  <c r="H80" i="4"/>
  <c r="G80" i="4"/>
  <c r="F80" i="4"/>
  <c r="C80" i="4"/>
  <c r="B80" i="4"/>
  <c r="Q27" i="4" l="1"/>
  <c r="Q36" i="4"/>
  <c r="R13" i="4"/>
  <c r="R33" i="4"/>
  <c r="Q68" i="4"/>
  <c r="R84" i="4"/>
  <c r="R62" i="4"/>
  <c r="R9" i="4"/>
  <c r="R81" i="4"/>
  <c r="R28" i="4"/>
  <c r="R44" i="4"/>
  <c r="R23" i="4"/>
  <c r="R72" i="4"/>
  <c r="E24" i="4"/>
  <c r="Q24" i="4" s="1"/>
  <c r="R27" i="4"/>
  <c r="R52" i="4"/>
  <c r="R78" i="4"/>
  <c r="R42" i="4"/>
  <c r="R45" i="4"/>
  <c r="R29" i="4"/>
  <c r="R10" i="4"/>
  <c r="R20" i="4"/>
  <c r="R64" i="4"/>
  <c r="R16" i="4"/>
  <c r="R14" i="4"/>
  <c r="R85" i="4"/>
  <c r="R50" i="4"/>
  <c r="R4" i="4"/>
  <c r="R11" i="4"/>
  <c r="R24" i="4"/>
  <c r="R3" i="4"/>
  <c r="R8" i="4"/>
  <c r="R25" i="4"/>
  <c r="R60" i="4"/>
  <c r="R89" i="4"/>
  <c r="R79" i="4"/>
  <c r="R51" i="4"/>
  <c r="Q51" i="4"/>
  <c r="R67" i="4"/>
  <c r="R36" i="4"/>
  <c r="R12" i="4"/>
  <c r="R38" i="4"/>
  <c r="R18" i="4"/>
  <c r="R46" i="4"/>
  <c r="R70" i="4"/>
  <c r="R30" i="4"/>
  <c r="R77" i="4"/>
  <c r="E54" i="4"/>
  <c r="Q54" i="4" s="1"/>
  <c r="E20" i="4"/>
  <c r="E10" i="4"/>
  <c r="Q10" i="4" s="1"/>
  <c r="E64" i="4"/>
  <c r="E15" i="4"/>
  <c r="Q15" i="4" s="1"/>
  <c r="E33" i="4"/>
  <c r="Q33" i="4"/>
  <c r="E86" i="4"/>
  <c r="R34" i="4"/>
  <c r="R37" i="4"/>
  <c r="R83" i="4"/>
  <c r="Q3" i="4"/>
  <c r="R6" i="4"/>
  <c r="R15" i="4"/>
  <c r="E18" i="4"/>
  <c r="Q18" i="4" s="1"/>
  <c r="R22" i="4"/>
  <c r="R43" i="4"/>
  <c r="Q53" i="4"/>
  <c r="E59" i="4"/>
  <c r="E65" i="4"/>
  <c r="E21" i="4"/>
  <c r="Q21" i="4" s="1"/>
  <c r="R59" i="4"/>
  <c r="R65" i="4"/>
  <c r="E28" i="4"/>
  <c r="Q28" i="4" s="1"/>
  <c r="E30" i="4"/>
  <c r="Q30" i="4" s="1"/>
  <c r="E52" i="4"/>
  <c r="Q52" i="4" s="1"/>
  <c r="R54" i="4"/>
  <c r="E6" i="4"/>
  <c r="Q6" i="4" s="1"/>
  <c r="R32" i="4"/>
  <c r="R48" i="4"/>
  <c r="R57" i="4"/>
  <c r="E81" i="4"/>
  <c r="E71" i="4"/>
  <c r="E89" i="4"/>
  <c r="Q89" i="4" s="1"/>
  <c r="Q90" i="4"/>
  <c r="R80" i="4"/>
  <c r="R75" i="4"/>
  <c r="R90" i="4"/>
  <c r="R7" i="4"/>
  <c r="Q8" i="4"/>
  <c r="R26" i="4"/>
  <c r="Q31" i="4"/>
  <c r="R39" i="4"/>
  <c r="R41" i="4"/>
  <c r="R61" i="4"/>
  <c r="E9" i="4"/>
  <c r="Q9" i="4" s="1"/>
  <c r="R5" i="4"/>
  <c r="R47" i="4"/>
  <c r="R58" i="4"/>
  <c r="E32" i="4"/>
  <c r="Q32" i="4" s="1"/>
  <c r="R40" i="4"/>
  <c r="R55" i="4"/>
  <c r="E56" i="4"/>
  <c r="Q56" i="4" s="1"/>
  <c r="E63" i="4"/>
  <c r="E17" i="4"/>
  <c r="Q17" i="4" s="1"/>
  <c r="E26" i="4"/>
  <c r="R76" i="4"/>
  <c r="E87" i="4"/>
  <c r="Q87" i="4" s="1"/>
  <c r="E78" i="4"/>
  <c r="Q78" i="4" s="1"/>
  <c r="Q60" i="4"/>
  <c r="R71" i="4"/>
  <c r="Q75" i="4"/>
  <c r="Q77" i="4"/>
  <c r="E4" i="4"/>
  <c r="E13" i="4"/>
  <c r="R19" i="4"/>
  <c r="Q66" i="4"/>
  <c r="E74" i="4"/>
  <c r="Q74" i="4" s="1"/>
  <c r="E84" i="4"/>
  <c r="Q84" i="4" s="1"/>
  <c r="Q39" i="4"/>
  <c r="E41" i="4"/>
  <c r="Q48" i="4"/>
  <c r="R49" i="4"/>
  <c r="R53" i="4"/>
  <c r="R66" i="4"/>
  <c r="E85" i="4"/>
  <c r="R86" i="4"/>
  <c r="Q7" i="4"/>
  <c r="R17" i="4"/>
  <c r="Q40" i="4"/>
  <c r="Q43" i="4"/>
  <c r="E46" i="4"/>
  <c r="R87" i="4"/>
  <c r="R88" i="4"/>
  <c r="Q11" i="4"/>
  <c r="E14" i="4"/>
  <c r="Q19" i="4"/>
  <c r="R31" i="4"/>
  <c r="Q45" i="4"/>
  <c r="Q49" i="4"/>
  <c r="E61" i="4"/>
  <c r="Q61" i="4" s="1"/>
  <c r="E72" i="4"/>
  <c r="R73" i="4"/>
  <c r="R21" i="4"/>
  <c r="Q50" i="4"/>
  <c r="R56" i="4"/>
  <c r="E67" i="4"/>
  <c r="Q67" i="4" s="1"/>
  <c r="R68" i="4"/>
  <c r="R82" i="4"/>
  <c r="Q22" i="4"/>
  <c r="R35" i="4"/>
  <c r="E57" i="4"/>
  <c r="R63" i="4"/>
  <c r="E69" i="4"/>
  <c r="Q69" i="4" s="1"/>
  <c r="R74" i="4"/>
  <c r="R69" i="4"/>
  <c r="Q70" i="4"/>
  <c r="Q73" i="4"/>
  <c r="E88" i="4"/>
  <c r="E25" i="4"/>
  <c r="E35" i="4"/>
  <c r="E42" i="4"/>
  <c r="Q76" i="4"/>
  <c r="Q14" i="4" l="1"/>
  <c r="Q35" i="4"/>
  <c r="Q26" i="4"/>
  <c r="Q64" i="4"/>
  <c r="Q25" i="4"/>
  <c r="Q41" i="4"/>
  <c r="Q85" i="4"/>
  <c r="Q4" i="4"/>
  <c r="Q59" i="4"/>
  <c r="Q57" i="4"/>
  <c r="Q88" i="4"/>
  <c r="Q63" i="4"/>
  <c r="Q65" i="4"/>
  <c r="Q20" i="4"/>
  <c r="Q86" i="4"/>
  <c r="Q46" i="4"/>
  <c r="Q42" i="4"/>
  <c r="Q72" i="4"/>
  <c r="Q13" i="4"/>
  <c r="Q81" i="4"/>
  <c r="Q7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Steve Casper</author>
  </authors>
  <commentList>
    <comment ref="S2" authorId="0" shapeId="0" xr:uid="{657E0825-97B2-4085-9403-92DE2A8290F4}">
      <text>
        <r>
          <rPr>
            <b/>
            <sz val="9"/>
            <color indexed="81"/>
            <rFont val="Tahoma"/>
            <family val="2"/>
          </rPr>
          <t>Steve Casper:</t>
        </r>
        <r>
          <rPr>
            <sz val="9"/>
            <color indexed="81"/>
            <rFont val="Tahoma"/>
            <family val="2"/>
          </rPr>
          <t xml:space="preserve">
0. new - will follow new player HDCP calc for first 2 rounds.
1. HDCP Special Adj - signifies a player who has scored above/below their current HDCP enough that the calc should use more recent scores to calc HDCP (Ex was shooting high 50's, now shooting mid 40's consistently) OR someone has switched from white/blue tees to GOLD tees this year and their HDCP needs readjusted.
2. Not New - will follow Reg HDCP calc</t>
        </r>
      </text>
    </comment>
  </commentList>
</comments>
</file>

<file path=xl/sharedStrings.xml><?xml version="1.0" encoding="utf-8"?>
<sst xmlns="http://schemas.openxmlformats.org/spreadsheetml/2006/main" count="702" uniqueCount="260">
  <si>
    <t>Players</t>
  </si>
  <si>
    <t xml:space="preserve">Front 9 </t>
  </si>
  <si>
    <t>Hole 1</t>
  </si>
  <si>
    <t>Hole 2</t>
  </si>
  <si>
    <t>Hole 3</t>
  </si>
  <si>
    <t>Hole 4</t>
  </si>
  <si>
    <t>Hole 5</t>
  </si>
  <si>
    <t>Hole 6</t>
  </si>
  <si>
    <t>Hole 7</t>
  </si>
  <si>
    <t>Hole 8</t>
  </si>
  <si>
    <t>Hole 9</t>
  </si>
  <si>
    <t>Par</t>
  </si>
  <si>
    <t>Rounded</t>
  </si>
  <si>
    <t>Net</t>
  </si>
  <si>
    <t>Norman's Sharks</t>
  </si>
  <si>
    <t xml:space="preserve">9 Hole </t>
  </si>
  <si>
    <t>Trevino's Highballers</t>
  </si>
  <si>
    <t>Player</t>
  </si>
  <si>
    <t>Team</t>
  </si>
  <si>
    <t>Actual</t>
  </si>
  <si>
    <t>Wk1 HDCP</t>
  </si>
  <si>
    <t>Wk2 HDCP</t>
  </si>
  <si>
    <t xml:space="preserve">New=0, </t>
  </si>
  <si>
    <t>Team 1</t>
  </si>
  <si>
    <t>Actual Score</t>
  </si>
  <si>
    <t>Handicap</t>
  </si>
  <si>
    <t>Score</t>
  </si>
  <si>
    <t>Team 2</t>
  </si>
  <si>
    <t>Almasi, Andrew</t>
  </si>
  <si>
    <t>Price, Eric</t>
  </si>
  <si>
    <t>Threw, Mick</t>
  </si>
  <si>
    <t>Almasi, Joe</t>
  </si>
  <si>
    <t>Maier, Tom</t>
  </si>
  <si>
    <t>Roberson, Damon</t>
  </si>
  <si>
    <t>Almasi, Matt (N)</t>
  </si>
  <si>
    <t>TBD</t>
  </si>
  <si>
    <t>Jackson, Bob</t>
  </si>
  <si>
    <t>Ehens, Matt</t>
  </si>
  <si>
    <t>Almasi, Tom</t>
  </si>
  <si>
    <t>Stillson, Jeremy</t>
  </si>
  <si>
    <t>Price, Curt</t>
  </si>
  <si>
    <t>Askam, Tim</t>
  </si>
  <si>
    <t>Hart, Seth</t>
  </si>
  <si>
    <t>Northrup, Jim</t>
  </si>
  <si>
    <t>Begner, Josh</t>
  </si>
  <si>
    <t>Criswell, Larry</t>
  </si>
  <si>
    <t>Monroe, Nate</t>
  </si>
  <si>
    <t>Blum, Kenny</t>
  </si>
  <si>
    <t>Frye, Kevin (N)</t>
  </si>
  <si>
    <t>Halloway, Chad</t>
  </si>
  <si>
    <t>Bolton, Brook</t>
  </si>
  <si>
    <t/>
  </si>
  <si>
    <t xml:space="preserve"> </t>
  </si>
  <si>
    <t>Brashers, John (N)</t>
  </si>
  <si>
    <t>Stover, Kyle (N)</t>
  </si>
  <si>
    <t>Bourque, Philip</t>
  </si>
  <si>
    <t>McKinty, John</t>
  </si>
  <si>
    <t>Fletcher, Mat (N)</t>
  </si>
  <si>
    <t>Cafferty, Pat</t>
  </si>
  <si>
    <t>Copple, Jim</t>
  </si>
  <si>
    <t>Brown, Tim</t>
  </si>
  <si>
    <t>Crisco, Brad</t>
  </si>
  <si>
    <t>Durst, Justin</t>
  </si>
  <si>
    <t>Burwell, Brandon</t>
  </si>
  <si>
    <t>Avg Team HDCP</t>
  </si>
  <si>
    <t>To Par</t>
  </si>
  <si>
    <t>Carlyle, Quinton (N)</t>
  </si>
  <si>
    <t>Carter, Greg</t>
  </si>
  <si>
    <t>Watson's Kneeknockers</t>
  </si>
  <si>
    <t>Arnie's Army</t>
  </si>
  <si>
    <t>Casper, Steve</t>
  </si>
  <si>
    <t>Team 3</t>
  </si>
  <si>
    <t>Team 8</t>
  </si>
  <si>
    <t>Caulkins, Paul</t>
  </si>
  <si>
    <t>Centers, Jason</t>
  </si>
  <si>
    <t>Shreck, Adam (N)</t>
  </si>
  <si>
    <t>Conklin, Tom</t>
  </si>
  <si>
    <t>Claerhout, Todd</t>
  </si>
  <si>
    <t>Graves, Nate</t>
  </si>
  <si>
    <t>Ewalt, Alex</t>
  </si>
  <si>
    <t>Clark, John</t>
  </si>
  <si>
    <t>Miller, Steven</t>
  </si>
  <si>
    <t>Cluskey, Ron</t>
  </si>
  <si>
    <t>Patterson, Jim</t>
  </si>
  <si>
    <t>Colgan, Jack</t>
  </si>
  <si>
    <t>Haulk, Jake</t>
  </si>
  <si>
    <t>Jehle, Scott</t>
  </si>
  <si>
    <t>Ekstrand, Jared</t>
  </si>
  <si>
    <t>Mackie, Greg</t>
  </si>
  <si>
    <t>Harris, Marty (N)</t>
  </si>
  <si>
    <t>Coulter, Ken</t>
  </si>
  <si>
    <t>Jehle, Nick</t>
  </si>
  <si>
    <t>Monroe, Jim</t>
  </si>
  <si>
    <t>Putney, Tom</t>
  </si>
  <si>
    <t>Wiebler, David</t>
  </si>
  <si>
    <t>Steffes, Adam (N)</t>
  </si>
  <si>
    <t>Ewalt, Britt</t>
  </si>
  <si>
    <t>Dunbar, Al</t>
  </si>
  <si>
    <t>Gary's Players</t>
  </si>
  <si>
    <t>Hogan's Heroes</t>
  </si>
  <si>
    <t>Evans, Clark (N)</t>
  </si>
  <si>
    <t>Team 4</t>
  </si>
  <si>
    <t xml:space="preserve">Team 7 </t>
  </si>
  <si>
    <t>Thompson, Craig</t>
  </si>
  <si>
    <t>Tuttle, Gene</t>
  </si>
  <si>
    <t>Pierson, Brent</t>
  </si>
  <si>
    <t>Stillson, Ray</t>
  </si>
  <si>
    <t>Putrich, Josh</t>
  </si>
  <si>
    <t>Nader, James (N)</t>
  </si>
  <si>
    <t>Harms, Tim</t>
  </si>
  <si>
    <t>Guppy, Matt</t>
  </si>
  <si>
    <t>Powers, Brett</t>
  </si>
  <si>
    <t>Harmon, Aaron</t>
  </si>
  <si>
    <t>Ott, Alex</t>
  </si>
  <si>
    <t>Kirvin, Zach</t>
  </si>
  <si>
    <t>Sheridan, Tyler</t>
  </si>
  <si>
    <t>Ludwig, Jay</t>
  </si>
  <si>
    <t>Shissler, Charlie</t>
  </si>
  <si>
    <t>Schmeig, Joel</t>
  </si>
  <si>
    <t>Howard, Chris (N)</t>
  </si>
  <si>
    <t>The Golden Bears</t>
  </si>
  <si>
    <t>Weiskopf's Wiseguys</t>
  </si>
  <si>
    <t>Team 5</t>
  </si>
  <si>
    <t>Team 6</t>
  </si>
  <si>
    <t>Johns, Nate</t>
  </si>
  <si>
    <t>Urbanc, Moke</t>
  </si>
  <si>
    <t>Mercer, Mike (N)</t>
  </si>
  <si>
    <t>Kriz, Jeff</t>
  </si>
  <si>
    <t>Phillips, Ralph</t>
  </si>
  <si>
    <t>Self, Dallas</t>
  </si>
  <si>
    <t>Ramsay, Dave</t>
  </si>
  <si>
    <t>Thornton, Bryan</t>
  </si>
  <si>
    <t>Wake, Charlie</t>
  </si>
  <si>
    <t>* Points: Win = 1, tie = .5 ; Last 2 weeks (8/3 &amp; 8/10) - Win = 2, tie = 1 ; (Point standings sorted left to right)</t>
  </si>
  <si>
    <t>Place</t>
  </si>
  <si>
    <t>1st</t>
  </si>
  <si>
    <t>2nd</t>
  </si>
  <si>
    <t>Points</t>
  </si>
  <si>
    <t>Thursday Dates</t>
  </si>
  <si>
    <t>Team 7</t>
  </si>
  <si>
    <t>Matches by seed - 1 vs 2, 3 vs 4, 5 vs 6, 7 vs 8</t>
  </si>
  <si>
    <t>Matches by seed - 1 vs 8, 2 vs 7, 3 vs 6, 4 vs 5</t>
  </si>
  <si>
    <t>9 hole scramble @ 5 PM, Banquet Dinner &amp; Awards After</t>
  </si>
  <si>
    <t xml:space="preserve">Average </t>
  </si>
  <si>
    <t>Strokes over par</t>
  </si>
  <si>
    <t>Birdies or better</t>
  </si>
  <si>
    <t>Pars</t>
  </si>
  <si>
    <t>Bogies</t>
  </si>
  <si>
    <t>Others</t>
  </si>
  <si>
    <t>Total Birdies or Better</t>
  </si>
  <si>
    <t>Total Pars</t>
  </si>
  <si>
    <t>Total Bogies</t>
  </si>
  <si>
    <t>Total Others</t>
  </si>
  <si>
    <t>Total Strokes</t>
  </si>
  <si>
    <t>Participation</t>
  </si>
  <si>
    <t>Participation Rate</t>
  </si>
  <si>
    <t>HDCP PAR =</t>
  </si>
  <si>
    <t xml:space="preserve">2023 Actual Scores </t>
  </si>
  <si>
    <t>Weekly Handicap - will be based on 4 best scores, once attendance reaches 5, Wk 1 - Hdcp score equivlant will drop off, once attend = 7 wk1 - Hdcp seed 2 drops off)</t>
  </si>
  <si>
    <t>Name</t>
  </si>
  <si>
    <t>2023 Status ?</t>
  </si>
  <si>
    <t>2023 Team #</t>
  </si>
  <si>
    <t>Wk 1 - HDCP Score Equivlant</t>
  </si>
  <si>
    <t>Wk 1 -F9</t>
  </si>
  <si>
    <t>Wk 2 -B9</t>
  </si>
  <si>
    <t>Wk 3-F9</t>
  </si>
  <si>
    <t>Wk 4 -B9</t>
  </si>
  <si>
    <t>Wk 5-F9</t>
  </si>
  <si>
    <t>Wk 6-B9</t>
  </si>
  <si>
    <t>Wk 7-F9</t>
  </si>
  <si>
    <t>Wk 8-B9</t>
  </si>
  <si>
    <t>Wk 9-F9</t>
  </si>
  <si>
    <t>WK 10-B9</t>
  </si>
  <si>
    <t>Wk 1 - HDCP</t>
  </si>
  <si>
    <t>Wk 2 - HDCP</t>
  </si>
  <si>
    <t>Wk 3 - HDCP</t>
  </si>
  <si>
    <t>Wk 4 - HDCP</t>
  </si>
  <si>
    <t>Attendance</t>
  </si>
  <si>
    <t xml:space="preserve">new = 0, HCDP Special Adj - 1, not new = 2, </t>
  </si>
  <si>
    <t>New League Members - First 2 SCORES, Handicap will be calculated using the following Formula and Gross Score Ranges.</t>
  </si>
  <si>
    <t>Pct to Calc Handicap for this Range</t>
  </si>
  <si>
    <t>Gross Score Ranges</t>
  </si>
  <si>
    <t>up to 46</t>
  </si>
  <si>
    <t>47-55</t>
  </si>
  <si>
    <t>56 - 69</t>
  </si>
  <si>
    <t>70+</t>
  </si>
  <si>
    <t>for 2023</t>
  </si>
  <si>
    <t xml:space="preserve">1. The lowest 'NET' handicap score allowed will be a 31 (regardless of handicap).  </t>
  </si>
  <si>
    <t>In 2021, there were as many "net" sub 30 scores as in the previous 3 years.</t>
  </si>
  <si>
    <t>2. If a player actually shoots a '29', thier score will be 29 (assuming they don't have a negative handicap).</t>
  </si>
  <si>
    <t>Yellow color in WK 1 - HDCP (COL'S D&amp;E) indicates player has 5 (Col D) &amp; 7 (Col E) current year scores in and those starting handicap scores at beginning of the year drop off.</t>
  </si>
  <si>
    <t>Green cell color indicates a player is new and his handicap is being calculated based on the new players handicap calc vs a player who's played in the previous year(s).</t>
  </si>
  <si>
    <t>New League Members OR Chging from White/Blue to Red/Gold Tees - First 2 SCORES, Handicap will be calculated using the following Formula and Gross Score Ranges.</t>
  </si>
  <si>
    <t>General information.  MLCC Men's League uses 35.4 as PAR to calculate handicaps.</t>
  </si>
  <si>
    <t>1. MLCC Front 9 is PAR 35,  Back 9 is PAR 36.  If you average the 2, you get 35.5.  The league gives benefit to the golfers handicap by using 35.4 (it does make a difference)</t>
  </si>
  <si>
    <t>2. When we started alternating FRONT 9, BACK 9 in 2020, there was discussion on using 2 handicap systems, 1 for front, 1 for back.</t>
  </si>
  <si>
    <t xml:space="preserve">   Upon looking into the details of maintaining 2 handicap systems , it became complex and neither would get to the suggested 5 scores until end of year.</t>
  </si>
  <si>
    <t xml:space="preserve">3. Last year we looked at avg score differences between front 9 and back 9 scores and didn't find any significant differences from a league average perspective.  </t>
  </si>
  <si>
    <t>4. The processes and calculations below are not perfect, but they are not perfect for everyone.  They use more current scores to calculate handicaps.</t>
  </si>
  <si>
    <t>5. In rare cases, there are 'exceptional' scores for a given handicap, either high or low, that may cause an adjustment.</t>
  </si>
  <si>
    <t>1. New League Members Handicap Process</t>
  </si>
  <si>
    <t>1. For selecting teams in 2021, I used feedback from new players after asking what they typically shoot on 9 holes.  Some were not able to respond.</t>
  </si>
  <si>
    <t>2. At the start of 2020, using handicaps based on new league players feedback, in the first week we had "NET" Scores for new players ranging from 56 to 31. (Wide variation).</t>
  </si>
  <si>
    <t>3. In 2020 week 3, a new player joined the league and the following handicap method was used to establish his handicap, it worked out well.</t>
  </si>
  <si>
    <t>This is what the league will be using for new league members in 2021 for their first 2 scores and in establishing their handicap after their first 2 scores.</t>
  </si>
  <si>
    <t>Step 1</t>
  </si>
  <si>
    <t>PAR ------&gt;</t>
  </si>
  <si>
    <t>Example Scores to get to NET Score using first 2 scores (Player A &amp; Player B)</t>
  </si>
  <si>
    <t>Example - Gross Score</t>
  </si>
  <si>
    <t>Gross Score minus Par (35.4)</t>
  </si>
  <si>
    <t>Calculated Handicap</t>
  </si>
  <si>
    <t>Net Score 
(Actual minus Handicap)</t>
  </si>
  <si>
    <t>A</t>
  </si>
  <si>
    <t>WK 1</t>
  </si>
  <si>
    <t>WK 2</t>
  </si>
  <si>
    <t>B</t>
  </si>
  <si>
    <t>56+</t>
  </si>
  <si>
    <t>Step 2</t>
  </si>
  <si>
    <t>After 2 scores are recorded for NEW League members using the range calculations above, their handicap will be based on the avg of their first 2 scores("WK - 3 HDCP" below). If for some reason a new league member starts consistently scoring signaificantly better or worse than their first 2 scores , their handicap calculations may be adjusted to reflect that change.</t>
  </si>
  <si>
    <t xml:space="preserve">Player </t>
  </si>
  <si>
    <t>Wk 1 - Actual Score</t>
  </si>
  <si>
    <t>Wk 2 - Actual Score</t>
  </si>
  <si>
    <t>Wk 3 - Actual Score</t>
  </si>
  <si>
    <t xml:space="preserve">A </t>
  </si>
  <si>
    <t>WK 1 &amp; WK 2 HDCP based on table above.</t>
  </si>
  <si>
    <t>Wk 3 - HDCP based on first 2 scores.</t>
  </si>
  <si>
    <t>2. Current League Members Handicap Process (Players that have played within last 2 years)</t>
  </si>
  <si>
    <t>A.  For context, prior to 2019, A CURRENT Players handicap was calculated using their 5 best scores out of the last 10 (going back into previous year).</t>
  </si>
  <si>
    <t xml:space="preserve">For example, in 2018, week 5 - assuming you have 4 scores in, your handicap would still be using the last 6 scores from 2017 to calculate your 2018 WK 5 handicap, </t>
  </si>
  <si>
    <t xml:space="preserve">        which in many cases were the best scores in 2017. </t>
  </si>
  <si>
    <t>In 2018 mid year, a couple of players asked why their handicaps were not going up as they were shooting higher scores in the current 2018 year.</t>
  </si>
  <si>
    <t>Using the handicap calculation at that time, the majority of their best scores were in 2017, meaning their higher scores in the first 5 - 6 weeks of 2018 were not being used.</t>
  </si>
  <si>
    <t>In reviewing the scenarios above, it was clear that using the best 5 (lowest scores) out of last 10 scores going back to the previous year meant the following:</t>
  </si>
  <si>
    <t xml:space="preserve">       1.  Depending on the players last 10 scores and when they occcured, The only way to impact your current year handicap </t>
  </si>
  <si>
    <t xml:space="preserve">         was if you were shooting lower scores in the current year (2018) vs previous year (2017), especially in the first 6-7 weeks of current year league.</t>
  </si>
  <si>
    <t>Issue--&gt;</t>
  </si>
  <si>
    <t xml:space="preserve">       2.  If you happened to be shooting higher scores in the current year (2018), your handicap wouldn't be impacted until possibly late in the 2018 year</t>
  </si>
  <si>
    <t xml:space="preserve">            when your lower scores  from the previous year (2017) dropped off (many low scores in the 2nd half of prior year, which was the case for the people who asked).  </t>
  </si>
  <si>
    <t xml:space="preserve">B. Starting in 2019, Handicaps were calculated using the following Changes.  The years 2019 and 2020 are used for explanation.  </t>
  </si>
  <si>
    <t>1. Each player is "seeded" with 2 scores that are equal to the prior years ending handicap and added to Par (which is 35.4).</t>
  </si>
  <si>
    <t>2. Handicap calculations start including scores in week 2 of 2019.</t>
  </si>
  <si>
    <t xml:space="preserve"> - In 2020, the best 4 Gross scores were used to calculate handicaps. </t>
  </si>
  <si>
    <t xml:space="preserve">                        For example, Player A's Handicap below went down in WK4 as the 54 dropped out of the calculation.</t>
  </si>
  <si>
    <t xml:space="preserve"> - In 2020, once a player had recorded 5 - 2020 scores, the first seed score from previous year was dropped out of handicap calculation.</t>
  </si>
  <si>
    <t xml:space="preserve">                 Once a player had recorded 7 - 2020 scores, the 2nd seed score from previous year was dropped out of handicap calculation.</t>
  </si>
  <si>
    <t xml:space="preserve">                      So after 7 2020 scores, Handicaps in 2020 were all based on 2020 scores using the 4 best scores.</t>
  </si>
  <si>
    <t>Example below from 2020.</t>
  </si>
  <si>
    <t>1. Player A's ending 2019 handicap (8.4) was added to PAR (35.4) to get 43.8 which is rounded to whole number 44. His 2  2020 HDCP 'Seed' Scores from 2019 are 44.</t>
  </si>
  <si>
    <t xml:space="preserve">          The 2 'Seed' Scores are used from the previous year as starting scores at the beginning of current year.</t>
  </si>
  <si>
    <t>2. Using this method the following occurs and more of the current year players scores are used in the HDCP calculation.</t>
  </si>
  <si>
    <t xml:space="preserve">   A. The 1st weeks handicap of 2020 was based 100% on the ending handicap from 2019.</t>
  </si>
  <si>
    <t xml:space="preserve">   B.  The 2nd weeks handicap was based on using 33% of Player A's 2020 scores. (2019 HDCP Score Equivalent plus WK 1 2020 in Calc).</t>
  </si>
  <si>
    <t xml:space="preserve">   C.  The 3rd weeks handicap was based on using 50% of Player A's 2020 scores. ( 2019 HDCP Scores Equivalent plus WK 1 &amp; WK 2 2020 in calc).</t>
  </si>
  <si>
    <t xml:space="preserve">   D.  The 4th weeks handicap was based on using 60% of Player A's 2020 scores (2019 HDCP Scores  Equivalent plus WK1, WK2, WK3).  </t>
  </si>
  <si>
    <t xml:space="preserve">   E.   As the year continued, the 4 best scores were used with 2019 Score Equivalents, which drop off later in year as the player reached 5 and 7 scores respectively.</t>
  </si>
  <si>
    <t xml:space="preserve">2023 Men's League </t>
  </si>
  <si>
    <t>Top 10 NET</t>
  </si>
  <si>
    <t>Top 10 Actual</t>
  </si>
  <si>
    <t>f</t>
  </si>
  <si>
    <t>F9 Par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</si>
</sst>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d/yy;@"/>
    <numFmt numFmtId="166" formatCode="0.0%"/>
  </numFmts>
  <fonts count="25" x14ac:knownFonts="1">
    <font>
      <sz val="11"/>
      <color theme="1"/>
      <name val="Calibri"/>
      <family val="2"/>
      <scheme val="minor"/>
    </font>
    <font>
      <b/>
      <sz val="11"/>
      <color theme="1"/>
      <name val="Calibri"/>
      <family val="2"/>
      <scheme val="minor"/>
    </font>
    <font>
      <sz val="10"/>
      <name val="Arial"/>
      <family val="2"/>
    </font>
    <font>
      <b/>
      <sz val="11"/>
      <name val="Calibri"/>
      <family val="2"/>
      <scheme val="minor"/>
    </font>
    <font>
      <sz val="11"/>
      <name val="Calibri"/>
      <family val="2"/>
      <scheme val="minor"/>
    </font>
    <font>
      <b/>
      <sz val="14"/>
      <color rgb="FFFF0000"/>
      <name val="Calibri"/>
      <family val="2"/>
      <scheme val="minor"/>
    </font>
    <font>
      <sz val="12"/>
      <name val="Calibri"/>
      <family val="2"/>
      <scheme val="minor"/>
    </font>
    <font>
      <sz val="12"/>
      <color theme="1"/>
      <name val="Calibri"/>
      <family val="2"/>
      <scheme val="minor"/>
    </font>
    <font>
      <b/>
      <sz val="11"/>
      <color rgb="FF000000"/>
      <name val="Calibri"/>
      <family val="2"/>
    </font>
    <font>
      <b/>
      <sz val="12"/>
      <color theme="0"/>
      <name val="Calibri"/>
      <family val="2"/>
      <scheme val="minor"/>
    </font>
    <font>
      <sz val="14"/>
      <color theme="1"/>
      <name val="Calibri Light"/>
      <family val="2"/>
      <scheme val="major"/>
    </font>
    <font>
      <b/>
      <sz val="9"/>
      <color indexed="81"/>
      <name val="Tahoma"/>
      <family val="2"/>
    </font>
    <font>
      <sz val="9"/>
      <color indexed="81"/>
      <name val="Tahoma"/>
      <family val="2"/>
    </font>
    <font>
      <sz val="11"/>
      <color theme="1"/>
      <name val="Times New Roman"/>
      <family val="1"/>
    </font>
    <font>
      <b/>
      <sz val="14"/>
      <color rgb="FFFF0000"/>
      <name val="Calibri Light"/>
      <family val="2"/>
      <scheme val="major"/>
    </font>
    <font>
      <sz val="14"/>
      <color rgb="FFFF0000"/>
      <name val="Calibri Light"/>
      <family val="2"/>
      <scheme val="major"/>
    </font>
    <font>
      <sz val="12"/>
      <color theme="1"/>
      <name val="Calibri Light"/>
      <family val="2"/>
      <scheme val="major"/>
    </font>
    <font>
      <b/>
      <sz val="14"/>
      <color theme="1"/>
      <name val="Calibri Light"/>
      <family val="2"/>
      <scheme val="major"/>
    </font>
    <font>
      <sz val="14"/>
      <name val="Calibri Light"/>
      <family val="2"/>
      <scheme val="major"/>
    </font>
    <font>
      <b/>
      <sz val="11"/>
      <name val="Calibri"/>
      <family val="2"/>
    </font>
    <font>
      <b/>
      <sz val="12"/>
      <name val="Calibri"/>
      <family val="2"/>
    </font>
    <font>
      <b/>
      <i/>
      <sz val="12"/>
      <name val="Calibri"/>
      <family val="2"/>
    </font>
    <font>
      <sz val="11"/>
      <name val="Calibri"/>
      <family val="2"/>
    </font>
    <font>
      <sz val="11"/>
      <color theme="1"/>
      <name val="Calibri"/>
      <family val="2"/>
    </font>
    <font>
      <b/>
      <i/>
      <sz val="11"/>
      <name val="Calibri"/>
      <family val="2"/>
    </font>
  </fonts>
  <fills count="22">
    <fill>
      <patternFill patternType="none"/>
    </fill>
    <fill>
      <patternFill patternType="gray125"/>
    </fill>
    <fill>
      <patternFill patternType="solid">
        <fgColor theme="3"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
      <patternFill patternType="solid">
        <fgColor rgb="FFDAEEF3"/>
        <bgColor rgb="FF000000"/>
      </patternFill>
    </fill>
    <fill>
      <patternFill patternType="solid">
        <fgColor theme="4" tint="0.59999389629810485"/>
        <bgColor indexed="64"/>
      </patternFill>
    </fill>
    <fill>
      <patternFill patternType="solid">
        <fgColor theme="5" tint="-0.249977111117893"/>
        <bgColor theme="5" tint="-0.249977111117893"/>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FFCC"/>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rgb="FFFFFF99"/>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C5D9F1"/>
        <bgColor rgb="FF000000"/>
      </patternFill>
    </fill>
    <fill>
      <patternFill patternType="solid">
        <fgColor rgb="FFFCD5B4"/>
        <bgColor rgb="FF000000"/>
      </patternFill>
    </fill>
    <fill>
      <patternFill patternType="solid">
        <fgColor rgb="FFD8E4BC"/>
        <bgColor rgb="FF000000"/>
      </patternFill>
    </fill>
    <fill>
      <patternFill patternType="solid">
        <fgColor rgb="FFFFFFFF"/>
        <bgColor rgb="FF000000"/>
      </patternFill>
    </fill>
  </fills>
  <borders count="1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thin">
        <color auto="1"/>
      </left>
      <right style="thin">
        <color auto="1"/>
      </right>
      <top/>
      <bottom/>
      <diagonal/>
    </border>
    <border>
      <left/>
      <right style="thin">
        <color indexed="64"/>
      </right>
      <top/>
      <bottom style="thin">
        <color indexed="64"/>
      </bottom>
      <diagonal/>
    </border>
  </borders>
  <cellStyleXfs count="3">
    <xf numFmtId="0" fontId="0" fillId="0" borderId="0"/>
    <xf numFmtId="0" fontId="2" fillId="0" borderId="0"/>
    <xf numFmtId="9" fontId="2" fillId="0" borderId="0" applyFont="0" applyFill="0" applyBorder="0" applyAlignment="0" applyProtection="0"/>
  </cellStyleXfs>
  <cellXfs count="170">
    <xf numFmtId="0" fontId="0" fillId="0" borderId="0" xfId="0"/>
    <xf numFmtId="0" fontId="3" fillId="0" borderId="0" xfId="1" applyFont="1"/>
    <xf numFmtId="0" fontId="3" fillId="0" borderId="0" xfId="1" applyFont="1" applyAlignment="1">
      <alignment horizontal="center"/>
    </xf>
    <xf numFmtId="0" fontId="4" fillId="0" borderId="0" xfId="1" applyFont="1" applyAlignment="1">
      <alignment horizontal="center"/>
    </xf>
    <xf numFmtId="0" fontId="5" fillId="0" borderId="0" xfId="0" applyFont="1"/>
    <xf numFmtId="0" fontId="3" fillId="2" borderId="1" xfId="1" applyFont="1" applyFill="1" applyBorder="1" applyAlignment="1">
      <alignment horizontal="center"/>
    </xf>
    <xf numFmtId="0" fontId="3" fillId="2" borderId="2" xfId="1" applyFont="1" applyFill="1" applyBorder="1" applyAlignment="1">
      <alignment horizontal="center"/>
    </xf>
    <xf numFmtId="0" fontId="1" fillId="0" borderId="0" xfId="0" applyFont="1"/>
    <xf numFmtId="0" fontId="4" fillId="0" borderId="0" xfId="1" applyFont="1"/>
    <xf numFmtId="0" fontId="3" fillId="2" borderId="3" xfId="1" applyFont="1" applyFill="1" applyBorder="1" applyAlignment="1">
      <alignment horizontal="center"/>
    </xf>
    <xf numFmtId="0" fontId="3" fillId="2" borderId="0" xfId="1" applyFont="1" applyFill="1" applyAlignment="1">
      <alignment horizontal="center"/>
    </xf>
    <xf numFmtId="0" fontId="1" fillId="3" borderId="0" xfId="0" applyFont="1" applyFill="1" applyAlignment="1">
      <alignment wrapText="1"/>
    </xf>
    <xf numFmtId="0" fontId="3" fillId="2" borderId="5" xfId="1" applyFont="1" applyFill="1" applyBorder="1" applyAlignment="1">
      <alignment horizontal="center"/>
    </xf>
    <xf numFmtId="0" fontId="3" fillId="2" borderId="6" xfId="1" applyFont="1" applyFill="1" applyBorder="1" applyAlignment="1">
      <alignment horizontal="center"/>
    </xf>
    <xf numFmtId="0" fontId="1" fillId="3" borderId="0" xfId="0" applyFont="1" applyFill="1"/>
    <xf numFmtId="0" fontId="1" fillId="4" borderId="0" xfId="0" applyFont="1" applyFill="1"/>
    <xf numFmtId="0" fontId="6" fillId="0" borderId="8" xfId="0" applyFont="1" applyBorder="1"/>
    <xf numFmtId="1" fontId="0" fillId="5" borderId="8" xfId="0" applyNumberFormat="1" applyFill="1" applyBorder="1" applyAlignment="1">
      <alignment horizontal="center"/>
    </xf>
    <xf numFmtId="0" fontId="4" fillId="0" borderId="0" xfId="1" applyFont="1" applyAlignment="1">
      <alignment horizontal="center" vertical="center"/>
    </xf>
    <xf numFmtId="1" fontId="0" fillId="0" borderId="0" xfId="0" applyNumberFormat="1" applyAlignment="1">
      <alignment horizontal="center"/>
    </xf>
    <xf numFmtId="2" fontId="0" fillId="0" borderId="0" xfId="0" applyNumberFormat="1" applyAlignment="1">
      <alignment horizontal="center"/>
    </xf>
    <xf numFmtId="0" fontId="6" fillId="5" borderId="8" xfId="0" applyFont="1" applyFill="1" applyBorder="1"/>
    <xf numFmtId="0" fontId="7" fillId="0" borderId="8" xfId="0" applyFont="1" applyBorder="1"/>
    <xf numFmtId="0" fontId="0" fillId="0" borderId="9" xfId="0" applyBorder="1" applyAlignment="1">
      <alignment horizontal="left"/>
    </xf>
    <xf numFmtId="2" fontId="7" fillId="5" borderId="8" xfId="0" applyNumberFormat="1" applyFont="1" applyFill="1" applyBorder="1" applyAlignment="1">
      <alignment horizontal="left"/>
    </xf>
    <xf numFmtId="0" fontId="3" fillId="0" borderId="9" xfId="1" applyFont="1" applyBorder="1"/>
    <xf numFmtId="0" fontId="4" fillId="0" borderId="9" xfId="1" applyFont="1" applyBorder="1" applyAlignment="1">
      <alignment horizontal="center"/>
    </xf>
    <xf numFmtId="164" fontId="4" fillId="0" borderId="9" xfId="1" applyNumberFormat="1" applyFont="1" applyBorder="1" applyAlignment="1">
      <alignment horizontal="center"/>
    </xf>
    <xf numFmtId="1" fontId="0" fillId="0" borderId="9" xfId="0" applyNumberFormat="1" applyBorder="1" applyAlignment="1">
      <alignment horizontal="center"/>
    </xf>
    <xf numFmtId="0" fontId="4" fillId="0" borderId="9" xfId="0" applyFont="1" applyBorder="1" applyAlignment="1">
      <alignment horizontal="left"/>
    </xf>
    <xf numFmtId="0" fontId="8" fillId="6" borderId="8" xfId="0" applyFont="1" applyFill="1" applyBorder="1" applyAlignment="1">
      <alignment horizontal="center"/>
    </xf>
    <xf numFmtId="0" fontId="1" fillId="7" borderId="8" xfId="0" applyFont="1" applyFill="1" applyBorder="1" applyAlignment="1">
      <alignment horizontal="center"/>
    </xf>
    <xf numFmtId="0" fontId="9" fillId="8" borderId="0" xfId="0" applyFont="1" applyFill="1" applyAlignment="1">
      <alignment horizontal="center"/>
    </xf>
    <xf numFmtId="165" fontId="7" fillId="5" borderId="8" xfId="0" applyNumberFormat="1" applyFont="1" applyFill="1" applyBorder="1" applyAlignment="1">
      <alignment horizontal="center"/>
    </xf>
    <xf numFmtId="0" fontId="7" fillId="0" borderId="8" xfId="0" applyFont="1" applyBorder="1" applyAlignment="1">
      <alignment horizontal="center"/>
    </xf>
    <xf numFmtId="1" fontId="7" fillId="5" borderId="8" xfId="0" applyNumberFormat="1" applyFont="1" applyFill="1" applyBorder="1" applyAlignment="1">
      <alignment horizontal="center"/>
    </xf>
    <xf numFmtId="0" fontId="7" fillId="5" borderId="8" xfId="0" applyFont="1" applyFill="1" applyBorder="1" applyAlignment="1">
      <alignment horizontal="center"/>
    </xf>
    <xf numFmtId="1" fontId="7" fillId="0" borderId="8" xfId="0" applyNumberFormat="1" applyFont="1"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0" xfId="0" applyAlignment="1">
      <alignment horizontal="center"/>
    </xf>
    <xf numFmtId="0" fontId="4" fillId="2" borderId="10" xfId="1" applyFont="1" applyFill="1" applyBorder="1" applyAlignment="1">
      <alignment horizontal="center"/>
    </xf>
    <xf numFmtId="0" fontId="4" fillId="2" borderId="9" xfId="1" applyFont="1" applyFill="1" applyBorder="1" applyAlignment="1">
      <alignment horizontal="center"/>
    </xf>
    <xf numFmtId="0" fontId="4" fillId="2" borderId="11" xfId="1" applyFont="1" applyFill="1" applyBorder="1" applyAlignment="1">
      <alignment horizontal="center"/>
    </xf>
    <xf numFmtId="164" fontId="4" fillId="0" borderId="0" xfId="1" applyNumberFormat="1" applyFont="1" applyAlignment="1">
      <alignment horizontal="center"/>
    </xf>
    <xf numFmtId="1" fontId="4" fillId="0" borderId="0" xfId="1" applyNumberFormat="1" applyFont="1" applyAlignment="1">
      <alignment horizontal="center"/>
    </xf>
    <xf numFmtId="166" fontId="4" fillId="0" borderId="0" xfId="2" applyNumberFormat="1" applyFont="1" applyAlignment="1"/>
    <xf numFmtId="9" fontId="4" fillId="0" borderId="0" xfId="2" applyFont="1" applyAlignment="1"/>
    <xf numFmtId="1" fontId="0" fillId="9" borderId="8" xfId="0" applyNumberFormat="1" applyFill="1" applyBorder="1" applyAlignment="1">
      <alignment horizontal="center"/>
    </xf>
    <xf numFmtId="1" fontId="7" fillId="9" borderId="8" xfId="0" applyNumberFormat="1" applyFont="1" applyFill="1" applyBorder="1" applyAlignment="1">
      <alignment horizontal="center"/>
    </xf>
    <xf numFmtId="0" fontId="7" fillId="9" borderId="8" xfId="0" applyFont="1" applyFill="1" applyBorder="1" applyAlignment="1">
      <alignment horizontal="center"/>
    </xf>
    <xf numFmtId="0" fontId="0" fillId="0" borderId="0" xfId="0" applyAlignment="1">
      <alignment horizontal="center" wrapText="1"/>
    </xf>
    <xf numFmtId="0" fontId="0" fillId="10" borderId="10" xfId="0" applyFill="1" applyBorder="1" applyAlignment="1">
      <alignment horizontal="right"/>
    </xf>
    <xf numFmtId="164" fontId="0" fillId="10" borderId="11" xfId="0" applyNumberFormat="1" applyFill="1" applyBorder="1" applyAlignment="1">
      <alignment horizontal="center"/>
    </xf>
    <xf numFmtId="0" fontId="0" fillId="10" borderId="0" xfId="0" applyFill="1" applyAlignment="1">
      <alignment horizontal="left"/>
    </xf>
    <xf numFmtId="0" fontId="0" fillId="10" borderId="0" xfId="0" applyFill="1" applyAlignment="1">
      <alignment horizontal="center"/>
    </xf>
    <xf numFmtId="0" fontId="0" fillId="11" borderId="0" xfId="0" applyFill="1"/>
    <xf numFmtId="0" fontId="0" fillId="0" borderId="13" xfId="0" applyBorder="1"/>
    <xf numFmtId="0" fontId="0" fillId="0" borderId="13" xfId="0" applyBorder="1" applyAlignment="1">
      <alignment horizontal="center" wrapText="1"/>
    </xf>
    <xf numFmtId="0" fontId="0" fillId="3" borderId="13" xfId="0" applyFill="1" applyBorder="1" applyAlignment="1">
      <alignment horizontal="center" wrapText="1"/>
    </xf>
    <xf numFmtId="0" fontId="1" fillId="12" borderId="14" xfId="0" applyFont="1" applyFill="1" applyBorder="1" applyAlignment="1">
      <alignment horizontal="center" wrapText="1"/>
    </xf>
    <xf numFmtId="0" fontId="0" fillId="13" borderId="13" xfId="0" applyFill="1" applyBorder="1" applyAlignment="1">
      <alignment wrapText="1"/>
    </xf>
    <xf numFmtId="0" fontId="0" fillId="13" borderId="13" xfId="0" applyFill="1" applyBorder="1"/>
    <xf numFmtId="0" fontId="1" fillId="12" borderId="13" xfId="0" applyFont="1" applyFill="1" applyBorder="1" applyAlignment="1">
      <alignment horizontal="center" wrapText="1"/>
    </xf>
    <xf numFmtId="0" fontId="1" fillId="0" borderId="13" xfId="0" applyFont="1" applyBorder="1" applyAlignment="1">
      <alignment horizontal="center" vertical="center" wrapText="1"/>
    </xf>
    <xf numFmtId="0" fontId="1" fillId="0" borderId="0" xfId="0" applyFont="1" applyAlignment="1">
      <alignment horizontal="center" vertical="center" wrapText="1"/>
    </xf>
    <xf numFmtId="0" fontId="0" fillId="14" borderId="0" xfId="0" applyFill="1"/>
    <xf numFmtId="0" fontId="0" fillId="5" borderId="8" xfId="0" applyFill="1" applyBorder="1" applyAlignment="1">
      <alignment horizontal="center" wrapText="1"/>
    </xf>
    <xf numFmtId="0" fontId="0" fillId="0" borderId="13" xfId="0" applyBorder="1" applyAlignment="1">
      <alignment horizontal="center"/>
    </xf>
    <xf numFmtId="0" fontId="0" fillId="5" borderId="13" xfId="0" applyFill="1" applyBorder="1" applyAlignment="1">
      <alignment horizontal="center" vertical="center"/>
    </xf>
    <xf numFmtId="0" fontId="0" fillId="5" borderId="0" xfId="0" applyFill="1" applyAlignment="1">
      <alignment horizontal="center" vertical="center"/>
    </xf>
    <xf numFmtId="0" fontId="0" fillId="0" borderId="8" xfId="0" applyBorder="1"/>
    <xf numFmtId="1" fontId="0" fillId="5" borderId="13" xfId="0" applyNumberFormat="1" applyFill="1" applyBorder="1" applyAlignment="1">
      <alignment horizontal="center"/>
    </xf>
    <xf numFmtId="0" fontId="10" fillId="0" borderId="0" xfId="0" applyFont="1"/>
    <xf numFmtId="0" fontId="0" fillId="15" borderId="0" xfId="0" applyFill="1"/>
    <xf numFmtId="0" fontId="10" fillId="0" borderId="8" xfId="0" applyFont="1" applyBorder="1"/>
    <xf numFmtId="0" fontId="10" fillId="0" borderId="0" xfId="0" applyFont="1" applyAlignment="1">
      <alignment horizontal="center"/>
    </xf>
    <xf numFmtId="0" fontId="0" fillId="0" borderId="11" xfId="0" applyBorder="1"/>
    <xf numFmtId="0" fontId="0" fillId="0" borderId="8" xfId="0" applyBorder="1" applyAlignment="1">
      <alignment horizontal="center"/>
    </xf>
    <xf numFmtId="0" fontId="0" fillId="0" borderId="15" xfId="0" applyBorder="1"/>
    <xf numFmtId="0" fontId="7" fillId="0" borderId="0" xfId="0" applyFont="1"/>
    <xf numFmtId="0" fontId="7" fillId="0" borderId="0" xfId="0" applyFont="1" applyAlignment="1">
      <alignment horizontal="center"/>
    </xf>
    <xf numFmtId="0" fontId="0" fillId="0" borderId="0" xfId="0" applyAlignment="1">
      <alignment horizontal="center" vertical="center"/>
    </xf>
    <xf numFmtId="0" fontId="0" fillId="12" borderId="0" xfId="0" applyFill="1" applyAlignment="1">
      <alignment horizontal="center"/>
    </xf>
    <xf numFmtId="1" fontId="0" fillId="9" borderId="13" xfId="0" applyNumberFormat="1" applyFill="1" applyBorder="1" applyAlignment="1">
      <alignment horizontal="center"/>
    </xf>
    <xf numFmtId="0" fontId="0" fillId="0" borderId="6" xfId="0" applyBorder="1" applyAlignment="1">
      <alignment horizontal="center"/>
    </xf>
    <xf numFmtId="0" fontId="0" fillId="0" borderId="16" xfId="0" applyBorder="1" applyAlignment="1">
      <alignment horizontal="center"/>
    </xf>
    <xf numFmtId="49" fontId="0" fillId="0" borderId="0" xfId="0" applyNumberFormat="1"/>
    <xf numFmtId="0" fontId="0" fillId="9" borderId="8" xfId="0" applyFill="1" applyBorder="1"/>
    <xf numFmtId="0" fontId="13" fillId="0" borderId="0" xfId="0" applyFont="1"/>
    <xf numFmtId="0" fontId="13" fillId="0" borderId="0" xfId="0" applyFont="1" applyAlignment="1">
      <alignment horizontal="center"/>
    </xf>
    <xf numFmtId="0" fontId="14" fillId="0" borderId="0" xfId="0" applyFont="1"/>
    <xf numFmtId="0" fontId="15" fillId="0" borderId="0" xfId="0" applyFont="1"/>
    <xf numFmtId="0" fontId="15" fillId="0" borderId="0" xfId="0" applyFont="1" applyAlignment="1">
      <alignment horizontal="center"/>
    </xf>
    <xf numFmtId="0" fontId="16" fillId="0" borderId="0" xfId="0" applyFont="1"/>
    <xf numFmtId="0" fontId="14" fillId="0" borderId="0" xfId="0" applyFont="1" applyAlignment="1">
      <alignment vertical="center"/>
    </xf>
    <xf numFmtId="0" fontId="10" fillId="0" borderId="0" xfId="0" applyFont="1" applyAlignment="1">
      <alignment horizontal="left"/>
    </xf>
    <xf numFmtId="0" fontId="10" fillId="4" borderId="0" xfId="0" applyFont="1" applyFill="1"/>
    <xf numFmtId="0" fontId="10" fillId="4" borderId="0" xfId="0" applyFont="1" applyFill="1" applyAlignment="1">
      <alignment horizontal="center"/>
    </xf>
    <xf numFmtId="0" fontId="17" fillId="0" borderId="0" xfId="0" applyFont="1" applyAlignment="1">
      <alignment horizontal="center"/>
    </xf>
    <xf numFmtId="0" fontId="17" fillId="0" borderId="0" xfId="0" applyFont="1"/>
    <xf numFmtId="0" fontId="10" fillId="16" borderId="0" xfId="0" applyFont="1" applyFill="1" applyAlignment="1">
      <alignment horizontal="right"/>
    </xf>
    <xf numFmtId="0" fontId="10" fillId="16" borderId="0" xfId="0" applyFont="1" applyFill="1" applyAlignment="1">
      <alignment horizontal="center"/>
    </xf>
    <xf numFmtId="0" fontId="17" fillId="7" borderId="8" xfId="0" applyFont="1" applyFill="1" applyBorder="1"/>
    <xf numFmtId="0" fontId="17" fillId="7" borderId="8" xfId="0" applyFont="1" applyFill="1" applyBorder="1" applyAlignment="1">
      <alignment wrapText="1"/>
    </xf>
    <xf numFmtId="0" fontId="10" fillId="3" borderId="8" xfId="0" applyFont="1" applyFill="1" applyBorder="1" applyAlignment="1">
      <alignment horizontal="center" wrapText="1"/>
    </xf>
    <xf numFmtId="0" fontId="10" fillId="17" borderId="8" xfId="0" applyFont="1" applyFill="1" applyBorder="1" applyAlignment="1">
      <alignment horizontal="center" wrapText="1"/>
    </xf>
    <xf numFmtId="0" fontId="10" fillId="0" borderId="8" xfId="0" applyFont="1" applyBorder="1" applyAlignment="1">
      <alignment horizontal="center"/>
    </xf>
    <xf numFmtId="1" fontId="10" fillId="0" borderId="8" xfId="0" applyNumberFormat="1" applyFont="1" applyBorder="1" applyAlignment="1">
      <alignment horizontal="center"/>
    </xf>
    <xf numFmtId="1" fontId="10" fillId="17" borderId="8" xfId="0" applyNumberFormat="1" applyFont="1" applyFill="1" applyBorder="1" applyAlignment="1">
      <alignment horizontal="center"/>
    </xf>
    <xf numFmtId="0" fontId="17" fillId="0" borderId="0" xfId="0" applyFont="1" applyAlignment="1">
      <alignment horizontal="center" vertical="center"/>
    </xf>
    <xf numFmtId="0" fontId="10" fillId="13" borderId="8" xfId="0" applyFont="1" applyFill="1" applyBorder="1" applyAlignment="1">
      <alignment wrapText="1"/>
    </xf>
    <xf numFmtId="0" fontId="17" fillId="12" borderId="8" xfId="0" applyFont="1" applyFill="1" applyBorder="1" applyAlignment="1">
      <alignment horizontal="center" wrapText="1"/>
    </xf>
    <xf numFmtId="0" fontId="18" fillId="0" borderId="8" xfId="0" applyFont="1" applyBorder="1" applyAlignment="1">
      <alignment horizontal="center"/>
    </xf>
    <xf numFmtId="1" fontId="10" fillId="12" borderId="8" xfId="0" applyNumberFormat="1" applyFont="1" applyFill="1" applyBorder="1" applyAlignment="1">
      <alignment horizontal="center"/>
    </xf>
    <xf numFmtId="0" fontId="10" fillId="11" borderId="0" xfId="0" applyFont="1" applyFill="1"/>
    <xf numFmtId="0" fontId="10" fillId="11" borderId="0" xfId="0" applyFont="1" applyFill="1" applyAlignment="1">
      <alignment horizontal="center"/>
    </xf>
    <xf numFmtId="0" fontId="18" fillId="0" borderId="0" xfId="0" applyFont="1"/>
    <xf numFmtId="0" fontId="10" fillId="5" borderId="0" xfId="0" applyFont="1" applyFill="1"/>
    <xf numFmtId="0" fontId="10" fillId="5" borderId="0" xfId="0" applyFont="1" applyFill="1" applyAlignment="1">
      <alignment horizontal="center"/>
    </xf>
    <xf numFmtId="0" fontId="19" fillId="0" borderId="0" xfId="1" applyFont="1"/>
    <xf numFmtId="0" fontId="20" fillId="0" borderId="0" xfId="1" applyFont="1"/>
    <xf numFmtId="0" fontId="20" fillId="0" borderId="0" xfId="1" applyFont="1" applyAlignment="1">
      <alignment horizontal="center"/>
    </xf>
    <xf numFmtId="0" fontId="21" fillId="0" borderId="0" xfId="1" applyFont="1" applyAlignment="1">
      <alignment horizontal="center"/>
    </xf>
    <xf numFmtId="14" fontId="20" fillId="0" borderId="0" xfId="1" applyNumberFormat="1" applyFont="1" applyAlignment="1">
      <alignment horizontal="left"/>
    </xf>
    <xf numFmtId="0" fontId="19" fillId="0" borderId="0" xfId="1" applyFont="1" applyAlignment="1">
      <alignment horizontal="center"/>
    </xf>
    <xf numFmtId="0" fontId="19" fillId="0" borderId="0" xfId="1" applyFont="1" applyAlignment="1">
      <alignment horizontal="left"/>
    </xf>
    <xf numFmtId="0" fontId="22" fillId="0" borderId="0" xfId="1" applyFont="1" applyAlignment="1">
      <alignment horizontal="center"/>
    </xf>
    <xf numFmtId="0" fontId="23" fillId="0" borderId="0" xfId="0" applyFont="1"/>
    <xf numFmtId="0" fontId="22" fillId="0" borderId="0" xfId="1" applyFont="1"/>
    <xf numFmtId="14" fontId="24" fillId="0" borderId="0" xfId="1" applyNumberFormat="1" applyFont="1" applyAlignment="1">
      <alignment horizontal="center"/>
    </xf>
    <xf numFmtId="0" fontId="19" fillId="18" borderId="4" xfId="1" applyFont="1" applyFill="1" applyBorder="1"/>
    <xf numFmtId="0" fontId="19" fillId="18" borderId="4" xfId="1" applyFont="1" applyFill="1" applyBorder="1" applyAlignment="1">
      <alignment horizontal="center"/>
    </xf>
    <xf numFmtId="0" fontId="19" fillId="19" borderId="4" xfId="1" applyFont="1" applyFill="1" applyBorder="1" applyAlignment="1">
      <alignment horizontal="center"/>
    </xf>
    <xf numFmtId="0" fontId="19" fillId="18" borderId="4" xfId="1" applyFont="1" applyFill="1" applyBorder="1" applyAlignment="1">
      <alignment wrapText="1"/>
    </xf>
    <xf numFmtId="0" fontId="19" fillId="19" borderId="4" xfId="1" applyFont="1" applyFill="1" applyBorder="1" applyAlignment="1">
      <alignment horizontal="center" wrapText="1"/>
    </xf>
    <xf numFmtId="0" fontId="19" fillId="18" borderId="7" xfId="1" applyFont="1" applyFill="1" applyBorder="1"/>
    <xf numFmtId="0" fontId="19" fillId="18" borderId="7" xfId="1" applyFont="1" applyFill="1" applyBorder="1" applyAlignment="1">
      <alignment horizontal="center"/>
    </xf>
    <xf numFmtId="0" fontId="19" fillId="19" borderId="7" xfId="1" applyFont="1" applyFill="1" applyBorder="1" applyAlignment="1">
      <alignment horizontal="center"/>
    </xf>
    <xf numFmtId="0" fontId="23" fillId="20" borderId="8" xfId="0" applyFont="1" applyFill="1" applyBorder="1" applyAlignment="1">
      <alignment horizontal="left" indent="1"/>
    </xf>
    <xf numFmtId="1" fontId="23" fillId="20" borderId="8" xfId="0" applyNumberFormat="1" applyFont="1" applyFill="1" applyBorder="1" applyAlignment="1">
      <alignment horizontal="center"/>
    </xf>
    <xf numFmtId="0" fontId="23" fillId="0" borderId="8" xfId="0" applyFont="1" applyBorder="1" applyAlignment="1">
      <alignment horizontal="left" indent="1"/>
    </xf>
    <xf numFmtId="1" fontId="23" fillId="21" borderId="8" xfId="0" applyNumberFormat="1" applyFont="1" applyFill="1" applyBorder="1" applyAlignment="1">
      <alignment horizontal="center"/>
    </xf>
    <xf numFmtId="0" fontId="19" fillId="0" borderId="8" xfId="1" applyFont="1" applyBorder="1" applyAlignment="1">
      <alignment horizontal="center"/>
    </xf>
    <xf numFmtId="0" fontId="22" fillId="0" borderId="8" xfId="1" applyFont="1" applyBorder="1" applyAlignment="1">
      <alignment horizontal="center"/>
    </xf>
    <xf numFmtId="164" fontId="22" fillId="0" borderId="8" xfId="1" applyNumberFormat="1" applyFont="1" applyBorder="1" applyAlignment="1">
      <alignment horizontal="center"/>
    </xf>
    <xf numFmtId="1" fontId="22" fillId="21" borderId="8" xfId="1" applyNumberFormat="1" applyFont="1" applyFill="1" applyBorder="1" applyAlignment="1">
      <alignment horizontal="center"/>
    </xf>
    <xf numFmtId="1" fontId="23" fillId="0" borderId="8" xfId="0" applyNumberFormat="1" applyFont="1" applyBorder="1" applyAlignment="1">
      <alignment horizontal="center"/>
    </xf>
    <xf numFmtId="0" fontId="19" fillId="0" borderId="8" xfId="1" applyFont="1" applyBorder="1"/>
    <xf numFmtId="0" fontId="19" fillId="18" borderId="8" xfId="1" applyFont="1" applyFill="1" applyBorder="1"/>
    <xf numFmtId="0" fontId="19" fillId="18" borderId="8" xfId="1" applyFont="1" applyFill="1" applyBorder="1" applyAlignment="1">
      <alignment horizontal="center"/>
    </xf>
    <xf numFmtId="0" fontId="19" fillId="19" borderId="8" xfId="1" applyFont="1" applyFill="1" applyBorder="1" applyAlignment="1">
      <alignment horizontal="center"/>
    </xf>
    <xf numFmtId="0" fontId="23" fillId="21" borderId="8" xfId="0" applyFont="1" applyFill="1" applyBorder="1" applyAlignment="1">
      <alignment horizontal="left" indent="1"/>
    </xf>
    <xf numFmtId="1" fontId="22" fillId="0" borderId="8" xfId="1" applyNumberFormat="1" applyFont="1" applyBorder="1" applyAlignment="1">
      <alignment horizontal="center"/>
    </xf>
    <xf numFmtId="1" fontId="22" fillId="20" borderId="8" xfId="1" applyNumberFormat="1" applyFont="1" applyFill="1" applyBorder="1" applyAlignment="1">
      <alignment horizontal="center"/>
    </xf>
    <xf numFmtId="0" fontId="23" fillId="0" borderId="9" xfId="0" applyFont="1" applyBorder="1" applyAlignment="1">
      <alignment horizontal="left"/>
    </xf>
    <xf numFmtId="0" fontId="7" fillId="0" borderId="10" xfId="0" applyFont="1" applyBorder="1" applyAlignment="1">
      <alignment horizontal="center" vertical="center"/>
    </xf>
    <xf numFmtId="0" fontId="0" fillId="0" borderId="9" xfId="0" applyBorder="1" applyAlignment="1">
      <alignment horizontal="center"/>
    </xf>
    <xf numFmtId="0" fontId="0" fillId="0" borderId="11" xfId="0" applyBorder="1" applyAlignment="1">
      <alignment horizontal="center"/>
    </xf>
    <xf numFmtId="0" fontId="7" fillId="0" borderId="8" xfId="0" applyFont="1" applyBorder="1" applyAlignment="1">
      <alignment horizontal="center"/>
    </xf>
    <xf numFmtId="0" fontId="7" fillId="0" borderId="8" xfId="0" applyFont="1" applyBorder="1"/>
    <xf numFmtId="49" fontId="0" fillId="0" borderId="0" xfId="0" applyNumberFormat="1" applyAlignment="1">
      <alignment wrapText="1"/>
    </xf>
    <xf numFmtId="0" fontId="0" fillId="0" borderId="0" xfId="0" applyAlignment="1">
      <alignment wrapText="1"/>
    </xf>
    <xf numFmtId="0" fontId="0" fillId="0" borderId="6" xfId="0" applyBorder="1" applyAlignment="1">
      <alignment wrapText="1"/>
    </xf>
    <xf numFmtId="0" fontId="1" fillId="0" borderId="12" xfId="0" applyFont="1" applyBorder="1" applyAlignment="1">
      <alignment horizontal="center" wrapText="1"/>
    </xf>
    <xf numFmtId="0" fontId="0" fillId="0" borderId="0" xfId="0" applyAlignment="1">
      <alignment horizontal="center"/>
    </xf>
    <xf numFmtId="0" fontId="0" fillId="0" borderId="0" xfId="0"/>
    <xf numFmtId="0" fontId="10" fillId="0" borderId="0" xfId="0" applyFont="1" applyAlignment="1">
      <alignment horizontal="left" vertical="top" wrapText="1"/>
    </xf>
    <xf numFmtId="0" fontId="10" fillId="0" borderId="0" xfId="0" applyFont="1" applyAlignment="1">
      <alignment horizontal="left" vertical="top"/>
    </xf>
    <xf numFmtId="0" fontId="10" fillId="0" borderId="0" xfId="0" applyFont="1"/>
  </cellXfs>
  <cellStyles count="3">
    <cellStyle name="Normal" xfId="0" builtinId="0"/>
    <cellStyle name="Normal 3 2" xfId="1" xr:uid="{A4272B84-84ED-4575-B965-6DB7CB84440C}"/>
    <cellStyle name="Percent 2" xfId="2" xr:uid="{8F8FACE7-0EF9-486C-B80C-9FA376EA2DCF}"/>
  </cellStyles>
  <dxfs count="1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771526</xdr:colOff>
      <xdr:row>26</xdr:row>
      <xdr:rowOff>76200</xdr:rowOff>
    </xdr:from>
    <xdr:to>
      <xdr:col>3</xdr:col>
      <xdr:colOff>0</xdr:colOff>
      <xdr:row>27</xdr:row>
      <xdr:rowOff>866775</xdr:rowOff>
    </xdr:to>
    <xdr:cxnSp macro="">
      <xdr:nvCxnSpPr>
        <xdr:cNvPr id="2" name="Straight Arrow Connector 1">
          <a:extLst>
            <a:ext uri="{FF2B5EF4-FFF2-40B4-BE49-F238E27FC236}">
              <a16:creationId xmlns:a16="http://schemas.microsoft.com/office/drawing/2014/main" id="{058B3898-55B1-487A-BE72-5F7466A0EF4A}"/>
            </a:ext>
          </a:extLst>
        </xdr:cNvPr>
        <xdr:cNvCxnSpPr/>
      </xdr:nvCxnSpPr>
      <xdr:spPr>
        <a:xfrm flipH="1" flipV="1">
          <a:off x="2686051" y="6629400"/>
          <a:ext cx="209549" cy="1028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723900</xdr:colOff>
      <xdr:row>26</xdr:row>
      <xdr:rowOff>66677</xdr:rowOff>
    </xdr:from>
    <xdr:to>
      <xdr:col>6</xdr:col>
      <xdr:colOff>19050</xdr:colOff>
      <xdr:row>28</xdr:row>
      <xdr:rowOff>0</xdr:rowOff>
    </xdr:to>
    <xdr:cxnSp macro="">
      <xdr:nvCxnSpPr>
        <xdr:cNvPr id="3" name="Straight Arrow Connector 2">
          <a:extLst>
            <a:ext uri="{FF2B5EF4-FFF2-40B4-BE49-F238E27FC236}">
              <a16:creationId xmlns:a16="http://schemas.microsoft.com/office/drawing/2014/main" id="{091731AA-79F6-4728-AEDC-F453D6F53BFD}"/>
            </a:ext>
          </a:extLst>
        </xdr:cNvPr>
        <xdr:cNvCxnSpPr/>
      </xdr:nvCxnSpPr>
      <xdr:spPr>
        <a:xfrm flipH="1" flipV="1">
          <a:off x="5581650" y="6619877"/>
          <a:ext cx="228600" cy="10763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68</xdr:row>
      <xdr:rowOff>0</xdr:rowOff>
    </xdr:from>
    <xdr:to>
      <xdr:col>12</xdr:col>
      <xdr:colOff>449058</xdr:colOff>
      <xdr:row>73</xdr:row>
      <xdr:rowOff>57291</xdr:rowOff>
    </xdr:to>
    <xdr:pic>
      <xdr:nvPicPr>
        <xdr:cNvPr id="4" name="Picture 3">
          <a:extLst>
            <a:ext uri="{FF2B5EF4-FFF2-40B4-BE49-F238E27FC236}">
              <a16:creationId xmlns:a16="http://schemas.microsoft.com/office/drawing/2014/main" id="{BD852A77-9C71-4311-94F9-5BB56EEB8921}"/>
            </a:ext>
          </a:extLst>
        </xdr:cNvPr>
        <xdr:cNvPicPr>
          <a:picLocks noChangeAspect="1"/>
        </xdr:cNvPicPr>
      </xdr:nvPicPr>
      <xdr:blipFill>
        <a:blip xmlns:r="http://schemas.openxmlformats.org/officeDocument/2006/relationships" r:embed="rId1"/>
        <a:stretch>
          <a:fillRect/>
        </a:stretch>
      </xdr:blipFill>
      <xdr:spPr>
        <a:xfrm>
          <a:off x="609600" y="18202275"/>
          <a:ext cx="9907383" cy="1009791"/>
        </a:xfrm>
        <a:prstGeom prst="rect">
          <a:avLst/>
        </a:prstGeom>
      </xdr:spPr>
    </xdr:pic>
    <xdr:clientData/>
  </xdr:twoCellAnchor>
  <xdr:twoCellAnchor>
    <xdr:from>
      <xdr:col>3</xdr:col>
      <xdr:colOff>819150</xdr:colOff>
      <xdr:row>31</xdr:row>
      <xdr:rowOff>190500</xdr:rowOff>
    </xdr:from>
    <xdr:to>
      <xdr:col>6</xdr:col>
      <xdr:colOff>1038225</xdr:colOff>
      <xdr:row>32</xdr:row>
      <xdr:rowOff>152400</xdr:rowOff>
    </xdr:to>
    <xdr:cxnSp macro="">
      <xdr:nvCxnSpPr>
        <xdr:cNvPr id="5" name="Straight Arrow Connector 4">
          <a:extLst>
            <a:ext uri="{FF2B5EF4-FFF2-40B4-BE49-F238E27FC236}">
              <a16:creationId xmlns:a16="http://schemas.microsoft.com/office/drawing/2014/main" id="{99A33430-0C91-4D2D-A774-6FF9F07847CF}"/>
            </a:ext>
          </a:extLst>
        </xdr:cNvPr>
        <xdr:cNvCxnSpPr/>
      </xdr:nvCxnSpPr>
      <xdr:spPr>
        <a:xfrm flipH="1" flipV="1">
          <a:off x="3714750" y="9077325"/>
          <a:ext cx="3114675" cy="200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Documents\MLCC%20Golf%20League\2023%20Mens%20League\2023%20League%20Master%20Sheet.xlsx" TargetMode="External"/><Relationship Id="rId1" Type="http://schemas.openxmlformats.org/officeDocument/2006/relationships/externalLinkPath" Target="2023%20League%20Master%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WK 7 F9 2023 (2)"/>
      <sheetName val="Teams &amp; Schedule"/>
      <sheetName val="2023 Sign Ups"/>
      <sheetName val="2023 Team Pivot"/>
      <sheetName val="HDCPs Explained"/>
      <sheetName val="2022 Team Pivot"/>
      <sheetName val="Prev Yrs (2022) Scores.Hdicaps"/>
      <sheetName val="Current Yr Scores.Hdicaps"/>
      <sheetName val="Process Notes"/>
      <sheetName val="WK 1 F9 2023"/>
      <sheetName val="WK 2 B9 2023"/>
      <sheetName val="WK 3 F9 2023"/>
      <sheetName val="WK 4 B9 2023"/>
      <sheetName val="WK 5 F9 2023"/>
      <sheetName val="WK 6 B9 2023"/>
      <sheetName val="WK 7 F9 2023"/>
      <sheetName val="WK 8 B9 2023"/>
      <sheetName val="WK 9 F9 2023"/>
      <sheetName val="WK 10 B9 2023"/>
      <sheetName val="WK 11 F9 2023"/>
      <sheetName val="Scramble.Prize Sheet"/>
      <sheetName val="Payouts"/>
      <sheetName val="Sheet3"/>
      <sheetName val="Sheet6"/>
    </sheetNames>
    <sheetDataSet>
      <sheetData sheetId="0"/>
      <sheetData sheetId="1"/>
      <sheetData sheetId="2">
        <row r="2">
          <cell r="A2" t="str">
            <v>Almasi, Andrew</v>
          </cell>
          <cell r="B2" t="str">
            <v>Y</v>
          </cell>
          <cell r="C2">
            <v>15.100000000000001</v>
          </cell>
          <cell r="D2">
            <v>6</v>
          </cell>
          <cell r="E2" t="str">
            <v>6 - Weiskopf's Wiseguys</v>
          </cell>
          <cell r="G2" t="str">
            <v>andrewjalmasi@gmail.com</v>
          </cell>
        </row>
        <row r="3">
          <cell r="A3" t="str">
            <v>Almasi, Joe</v>
          </cell>
          <cell r="B3" t="str">
            <v>Y</v>
          </cell>
          <cell r="C3">
            <v>6.8500000000000014</v>
          </cell>
          <cell r="D3">
            <v>4</v>
          </cell>
          <cell r="E3" t="str">
            <v>4 - Gary's Players</v>
          </cell>
          <cell r="G3" t="str">
            <v>almasi21@yahoo.com</v>
          </cell>
        </row>
        <row r="4">
          <cell r="A4" t="str">
            <v>Almasi, Matt (N)</v>
          </cell>
          <cell r="B4" t="str">
            <v>NEW</v>
          </cell>
          <cell r="C4">
            <v>7</v>
          </cell>
          <cell r="D4">
            <v>7</v>
          </cell>
          <cell r="E4" t="str">
            <v>7 - Hogan's Heroes</v>
          </cell>
          <cell r="G4" t="str">
            <v>matt206a@yahoo.com</v>
          </cell>
          <cell r="H4" t="str">
            <v>PLAYED IN 2021 ended a 7, NOT 2022</v>
          </cell>
        </row>
        <row r="5">
          <cell r="A5" t="str">
            <v>Almasi, Tom</v>
          </cell>
          <cell r="B5" t="str">
            <v>Y</v>
          </cell>
          <cell r="C5">
            <v>17.350000000000001</v>
          </cell>
          <cell r="D5">
            <v>8</v>
          </cell>
          <cell r="E5" t="str">
            <v>8 - Arnie's Army</v>
          </cell>
          <cell r="G5" t="str">
            <v xml:space="preserve">tomalmasi@yahoo.com; </v>
          </cell>
        </row>
        <row r="6">
          <cell r="A6" t="str">
            <v>Askam, Tim</v>
          </cell>
          <cell r="B6" t="str">
            <v>Y</v>
          </cell>
          <cell r="C6">
            <v>5.1000000000000014</v>
          </cell>
          <cell r="D6">
            <v>7</v>
          </cell>
          <cell r="E6" t="str">
            <v>7 - Hogan's Heroes</v>
          </cell>
          <cell r="G6" t="str">
            <v>tim.askam@gmail.com</v>
          </cell>
        </row>
        <row r="7">
          <cell r="A7" t="str">
            <v>Begner, Josh</v>
          </cell>
          <cell r="B7" t="str">
            <v>Y</v>
          </cell>
          <cell r="C7">
            <v>7.8500000000000014</v>
          </cell>
          <cell r="D7">
            <v>6</v>
          </cell>
          <cell r="E7" t="str">
            <v>6 - Weiskopf's Wiseguys</v>
          </cell>
          <cell r="G7" t="str">
            <v>begner8@gmail.com</v>
          </cell>
        </row>
        <row r="8">
          <cell r="A8" t="str">
            <v>Blum, Kenny</v>
          </cell>
          <cell r="B8" t="str">
            <v>Y</v>
          </cell>
          <cell r="C8">
            <v>8.4750000000000014</v>
          </cell>
          <cell r="D8">
            <v>3</v>
          </cell>
          <cell r="E8" t="str">
            <v>3 - Watson's Kneeknockers</v>
          </cell>
          <cell r="G8" t="str">
            <v>KBlum@mchsi.com</v>
          </cell>
        </row>
        <row r="9">
          <cell r="A9" t="str">
            <v>Bolton, Brook</v>
          </cell>
          <cell r="B9" t="str">
            <v>Y</v>
          </cell>
          <cell r="C9">
            <v>10.64</v>
          </cell>
          <cell r="D9">
            <v>6</v>
          </cell>
          <cell r="E9" t="str">
            <v>6 - Weiskopf's Wiseguys</v>
          </cell>
          <cell r="G9" t="str">
            <v>babolt1973@gmail.com</v>
          </cell>
        </row>
        <row r="10">
          <cell r="A10" t="str">
            <v>Bourque, Philip</v>
          </cell>
          <cell r="B10" t="str">
            <v>Y</v>
          </cell>
          <cell r="C10">
            <v>11.850000000000001</v>
          </cell>
          <cell r="D10">
            <v>3</v>
          </cell>
          <cell r="E10" t="str">
            <v>3 - Watson's Kneeknockers</v>
          </cell>
          <cell r="G10" t="str">
            <v xml:space="preserve">pwbourque1956@gmail.com; </v>
          </cell>
        </row>
        <row r="11">
          <cell r="A11" t="str">
            <v>Brashers, John (N)</v>
          </cell>
          <cell r="B11" t="str">
            <v>NEW</v>
          </cell>
          <cell r="C11">
            <v>12</v>
          </cell>
          <cell r="D11">
            <v>1</v>
          </cell>
          <cell r="E11" t="str">
            <v>1 - Norman's Sharks</v>
          </cell>
          <cell r="G11" t="str">
            <v>John.brashers@westernalum.org</v>
          </cell>
          <cell r="H11" t="str">
            <v>email entered; score 47-48</v>
          </cell>
        </row>
        <row r="12">
          <cell r="A12" t="str">
            <v>Brown, Tim</v>
          </cell>
          <cell r="B12" t="str">
            <v>Y</v>
          </cell>
          <cell r="C12">
            <v>9.6625000000000014</v>
          </cell>
          <cell r="D12">
            <v>6</v>
          </cell>
          <cell r="E12" t="str">
            <v>6 - Weiskopf's Wiseguys</v>
          </cell>
          <cell r="G12" t="str">
            <v>thime21@yahoo.com</v>
          </cell>
        </row>
        <row r="13">
          <cell r="A13" t="str">
            <v>Burwell, Brandon</v>
          </cell>
          <cell r="B13" t="str">
            <v>Y</v>
          </cell>
          <cell r="C13">
            <v>5.8500000000000014</v>
          </cell>
          <cell r="D13">
            <v>5</v>
          </cell>
          <cell r="E13" t="str">
            <v>5 - The Golden Bears</v>
          </cell>
          <cell r="G13" t="str">
            <v>bdburwell@gmail.com</v>
          </cell>
          <cell r="I13" t="str">
            <v xml:space="preserve"> </v>
          </cell>
        </row>
        <row r="14">
          <cell r="A14" t="str">
            <v>Cafferty, Pat</v>
          </cell>
          <cell r="B14" t="str">
            <v>Y</v>
          </cell>
          <cell r="C14">
            <v>4.1000000000000014</v>
          </cell>
          <cell r="D14">
            <v>1</v>
          </cell>
          <cell r="E14" t="str">
            <v>1 - Norman's Sharks</v>
          </cell>
          <cell r="G14" t="str">
            <v>cafferty42@gmail.com</v>
          </cell>
        </row>
        <row r="15">
          <cell r="A15" t="str">
            <v>Carlyle, Quinton (N)</v>
          </cell>
          <cell r="B15" t="str">
            <v>NEW</v>
          </cell>
          <cell r="C15">
            <v>10</v>
          </cell>
          <cell r="D15">
            <v>5</v>
          </cell>
          <cell r="E15" t="str">
            <v>5 - The Golden Bears</v>
          </cell>
          <cell r="G15" t="str">
            <v>qcar333@gmail.com</v>
          </cell>
          <cell r="H15" t="str">
            <v>email entered; score 44-45</v>
          </cell>
        </row>
        <row r="16">
          <cell r="A16" t="str">
            <v>Carter, Greg</v>
          </cell>
          <cell r="B16" t="str">
            <v>Y</v>
          </cell>
          <cell r="C16">
            <v>18.350000000000001</v>
          </cell>
          <cell r="D16">
            <v>8</v>
          </cell>
          <cell r="E16" t="str">
            <v>8 - Arnie's Army</v>
          </cell>
          <cell r="G16" t="str">
            <v>gacarter1981@gmail.com</v>
          </cell>
        </row>
        <row r="17">
          <cell r="A17" t="str">
            <v>Casper, Steve</v>
          </cell>
          <cell r="B17" t="str">
            <v>Y</v>
          </cell>
          <cell r="C17">
            <v>2.1000000000000014</v>
          </cell>
          <cell r="D17">
            <v>8</v>
          </cell>
          <cell r="E17" t="str">
            <v>8 - Arnie's Army</v>
          </cell>
          <cell r="G17" t="str">
            <v>scaspe79@gmail.com</v>
          </cell>
        </row>
        <row r="18">
          <cell r="A18" t="str">
            <v>Caulkins, Paul</v>
          </cell>
          <cell r="B18" t="str">
            <v>Y</v>
          </cell>
          <cell r="C18">
            <v>9.6000000000000014</v>
          </cell>
          <cell r="D18">
            <v>5</v>
          </cell>
          <cell r="E18" t="str">
            <v>5 - The Golden Bears</v>
          </cell>
          <cell r="G18" t="str">
            <v>calkins81@yahoo.com</v>
          </cell>
        </row>
        <row r="19">
          <cell r="A19" t="str">
            <v>Centers, Jason</v>
          </cell>
          <cell r="B19" t="str">
            <v>Y</v>
          </cell>
          <cell r="C19">
            <v>6.8500000000000014</v>
          </cell>
          <cell r="D19">
            <v>5</v>
          </cell>
          <cell r="E19" t="str">
            <v>5 - The Golden Bears</v>
          </cell>
          <cell r="G19" t="str">
            <v>jascen33@yahoo.com</v>
          </cell>
        </row>
        <row r="20">
          <cell r="A20" t="str">
            <v>Claerhout, Todd</v>
          </cell>
          <cell r="B20" t="str">
            <v>Y</v>
          </cell>
          <cell r="C20">
            <v>8.1000000000000014</v>
          </cell>
          <cell r="D20">
            <v>5</v>
          </cell>
          <cell r="E20" t="str">
            <v>5 - The Golden Bears</v>
          </cell>
          <cell r="G20" t="str">
            <v>on2welz@yahoo.com</v>
          </cell>
        </row>
        <row r="21">
          <cell r="A21" t="str">
            <v>Clark, John</v>
          </cell>
          <cell r="B21" t="str">
            <v>Y</v>
          </cell>
          <cell r="C21">
            <v>5.8500000000000014</v>
          </cell>
          <cell r="D21">
            <v>4</v>
          </cell>
          <cell r="E21" t="str">
            <v>4 - Gary's Players</v>
          </cell>
          <cell r="G21" t="str">
            <v>johnclark136@gmail.com</v>
          </cell>
        </row>
        <row r="22">
          <cell r="A22" t="str">
            <v>Cluskey, Ron</v>
          </cell>
          <cell r="B22" t="str">
            <v>Y</v>
          </cell>
          <cell r="C22">
            <v>11.100000000000001</v>
          </cell>
          <cell r="D22">
            <v>5</v>
          </cell>
          <cell r="E22" t="str">
            <v>5 - The Golden Bears</v>
          </cell>
          <cell r="G22" t="str">
            <v>ronald.cluskey@gmail.com</v>
          </cell>
          <cell r="H22" t="str">
            <v>Gold Tees 2023</v>
          </cell>
        </row>
        <row r="23">
          <cell r="A23" t="str">
            <v>Colgan, Jack</v>
          </cell>
          <cell r="B23" t="str">
            <v>Y</v>
          </cell>
          <cell r="C23">
            <v>19.850000000000001</v>
          </cell>
          <cell r="D23">
            <v>7</v>
          </cell>
          <cell r="E23" t="str">
            <v>7 - Hogan's Heroes</v>
          </cell>
          <cell r="G23" t="str">
            <v>colganfamily5@gmail.com</v>
          </cell>
        </row>
        <row r="24">
          <cell r="A24" t="str">
            <v>Conklin, Tom</v>
          </cell>
          <cell r="B24" t="str">
            <v>Y</v>
          </cell>
          <cell r="C24">
            <v>2.3500000000000014</v>
          </cell>
          <cell r="D24">
            <v>8</v>
          </cell>
          <cell r="E24" t="str">
            <v>8 - Arnie's Army</v>
          </cell>
          <cell r="G24" t="str">
            <v>conklinsf@mchsi.com</v>
          </cell>
        </row>
        <row r="25">
          <cell r="A25" t="str">
            <v>Copple, Jim</v>
          </cell>
          <cell r="B25" t="str">
            <v>Y</v>
          </cell>
          <cell r="C25">
            <v>6.3500000000000014</v>
          </cell>
          <cell r="D25">
            <v>2</v>
          </cell>
          <cell r="E25" t="str">
            <v>2 - Trevino's Highballers</v>
          </cell>
          <cell r="G25" t="str">
            <v>jeazt88@gmail.com</v>
          </cell>
        </row>
        <row r="26">
          <cell r="A26" t="str">
            <v>Coulter, Ken</v>
          </cell>
          <cell r="B26" t="str">
            <v>Y</v>
          </cell>
          <cell r="C26">
            <v>1.6000000000000014</v>
          </cell>
          <cell r="D26">
            <v>5</v>
          </cell>
          <cell r="E26" t="str">
            <v>5 - The Golden Bears</v>
          </cell>
          <cell r="G26" t="str">
            <v>akcoulter@frontier.com</v>
          </cell>
        </row>
        <row r="27">
          <cell r="A27" t="str">
            <v>Crisco, Brad</v>
          </cell>
          <cell r="B27" t="str">
            <v>Y</v>
          </cell>
          <cell r="C27">
            <v>6.2749999999999986</v>
          </cell>
          <cell r="D27">
            <v>1</v>
          </cell>
          <cell r="E27" t="str">
            <v>1 - Norman's Sharks</v>
          </cell>
          <cell r="G27" t="str">
            <v>bcrisco@elmwood322.com</v>
          </cell>
        </row>
        <row r="28">
          <cell r="A28" t="str">
            <v>Criswell, Larry</v>
          </cell>
          <cell r="B28" t="str">
            <v>Y</v>
          </cell>
          <cell r="C28">
            <v>8.8500000000000014</v>
          </cell>
          <cell r="D28">
            <v>1</v>
          </cell>
          <cell r="E28" t="str">
            <v>1 - Norman's Sharks</v>
          </cell>
          <cell r="G28" t="str">
            <v>larrycriswell@telstar-online.net</v>
          </cell>
          <cell r="H28" t="str">
            <v>Gold Tees 2023</v>
          </cell>
        </row>
        <row r="29">
          <cell r="A29" t="str">
            <v>Dunbar, Al</v>
          </cell>
          <cell r="B29" t="str">
            <v>Y</v>
          </cell>
          <cell r="C29">
            <v>8.2666666666666657</v>
          </cell>
          <cell r="D29">
            <v>4</v>
          </cell>
          <cell r="E29" t="str">
            <v>4 - Gary's Players</v>
          </cell>
          <cell r="G29" t="str">
            <v>aldunbar47@gmail.com</v>
          </cell>
        </row>
        <row r="30">
          <cell r="A30" t="str">
            <v>Durst, Justin</v>
          </cell>
          <cell r="B30" t="str">
            <v>Y</v>
          </cell>
          <cell r="C30">
            <v>4.3500000000000014</v>
          </cell>
          <cell r="D30">
            <v>2</v>
          </cell>
          <cell r="E30" t="str">
            <v>2 - Trevino's Highballers</v>
          </cell>
          <cell r="G30" t="str">
            <v>justindurst2@gmail.com</v>
          </cell>
          <cell r="H30" t="str">
            <v>need new email acct, chgd jobs</v>
          </cell>
        </row>
        <row r="31">
          <cell r="A31" t="str">
            <v>Ehens, Matt</v>
          </cell>
          <cell r="B31" t="str">
            <v>Y</v>
          </cell>
          <cell r="C31">
            <v>6.1000000000000014</v>
          </cell>
          <cell r="D31">
            <v>2</v>
          </cell>
          <cell r="E31" t="str">
            <v>2 - Trevino's Highballers</v>
          </cell>
          <cell r="G31" t="str">
            <v>mattehens@hotmail.com</v>
          </cell>
        </row>
        <row r="32">
          <cell r="A32" t="str">
            <v>Ekstrand, Jared</v>
          </cell>
          <cell r="B32" t="str">
            <v>Y</v>
          </cell>
          <cell r="C32">
            <v>4.8500000000000014</v>
          </cell>
          <cell r="D32">
            <v>3</v>
          </cell>
          <cell r="E32" t="str">
            <v>3 - Watson's Kneeknockers</v>
          </cell>
          <cell r="G32" t="str">
            <v>jaredekstrand@yahoo.com</v>
          </cell>
        </row>
        <row r="33">
          <cell r="A33" t="str">
            <v>Evans, Clark (N)</v>
          </cell>
          <cell r="B33" t="str">
            <v>NEW</v>
          </cell>
          <cell r="C33">
            <v>10</v>
          </cell>
          <cell r="D33">
            <v>4</v>
          </cell>
          <cell r="E33" t="str">
            <v>4 - Gary's Players</v>
          </cell>
          <cell r="G33" t="str">
            <v>clarkevans1969@gmail.com</v>
          </cell>
          <cell r="H33" t="str">
            <v>email entered; scores 43-48</v>
          </cell>
        </row>
        <row r="34">
          <cell r="A34" t="str">
            <v>Ewalt, Alex</v>
          </cell>
          <cell r="B34" t="str">
            <v>Y</v>
          </cell>
          <cell r="C34">
            <v>7.6000000000000014</v>
          </cell>
          <cell r="D34">
            <v>8</v>
          </cell>
          <cell r="E34" t="str">
            <v>8 - Arnie's Army</v>
          </cell>
          <cell r="G34" t="str">
            <v>aewalt@standardheat.com</v>
          </cell>
        </row>
        <row r="35">
          <cell r="A35" t="str">
            <v>Ewalt, Britt</v>
          </cell>
          <cell r="B35" t="str">
            <v>Y</v>
          </cell>
          <cell r="C35">
            <v>9.8500000000000014</v>
          </cell>
          <cell r="D35">
            <v>8</v>
          </cell>
          <cell r="E35" t="str">
            <v>8 - Arnie's Army</v>
          </cell>
          <cell r="G35" t="str">
            <v>bewalt@standardheat.com</v>
          </cell>
        </row>
        <row r="36">
          <cell r="A36" t="str">
            <v>Fletcher, Mat (N)</v>
          </cell>
          <cell r="B36" t="str">
            <v>NEW</v>
          </cell>
          <cell r="C36">
            <v>12</v>
          </cell>
          <cell r="D36">
            <v>2</v>
          </cell>
          <cell r="E36" t="str">
            <v>2 - Trevino's Highballers</v>
          </cell>
          <cell r="G36" t="str">
            <v>Mfletcher@hanson-inc.com</v>
          </cell>
          <cell r="H36" t="str">
            <v>email entered; scoree 45-50</v>
          </cell>
        </row>
        <row r="37">
          <cell r="A37" t="str">
            <v>Frye, Kevin (N)</v>
          </cell>
          <cell r="B37" t="str">
            <v>NEW</v>
          </cell>
          <cell r="C37">
            <v>11</v>
          </cell>
          <cell r="D37">
            <v>1</v>
          </cell>
          <cell r="E37" t="str">
            <v>1 - Norman's Sharks</v>
          </cell>
          <cell r="G37" t="str">
            <v>frye2307@gmail.com</v>
          </cell>
          <cell r="H37" t="str">
            <v>email entered; scoree 44-47</v>
          </cell>
        </row>
        <row r="38">
          <cell r="A38" t="str">
            <v>Graves, Nate</v>
          </cell>
          <cell r="B38" t="str">
            <v>Y</v>
          </cell>
          <cell r="C38">
            <v>0.60000000000000142</v>
          </cell>
          <cell r="D38">
            <v>3</v>
          </cell>
          <cell r="E38" t="str">
            <v>3 - Watson's Kneeknockers</v>
          </cell>
          <cell r="G38" t="str">
            <v>nsgrave@yahoo.com</v>
          </cell>
        </row>
        <row r="39">
          <cell r="A39" t="str">
            <v>Guppy, Matt</v>
          </cell>
          <cell r="B39" t="str">
            <v>Y</v>
          </cell>
          <cell r="C39">
            <v>3.6000000000000014</v>
          </cell>
          <cell r="D39">
            <v>4</v>
          </cell>
          <cell r="E39" t="str">
            <v>4 - Gary's Players</v>
          </cell>
          <cell r="G39" t="str">
            <v>mguppy06@hotmail.com</v>
          </cell>
        </row>
        <row r="40">
          <cell r="A40" t="str">
            <v>Halloway, Chad</v>
          </cell>
          <cell r="B40" t="str">
            <v>Y</v>
          </cell>
          <cell r="C40">
            <v>8.6000000000000014</v>
          </cell>
          <cell r="D40">
            <v>2</v>
          </cell>
          <cell r="E40" t="str">
            <v>2 - Trevino's Highballers</v>
          </cell>
          <cell r="G40" t="str">
            <v>chollowy@yahoo.com</v>
          </cell>
        </row>
        <row r="41">
          <cell r="A41" t="str">
            <v>Harmon, Aaron</v>
          </cell>
          <cell r="B41" t="str">
            <v>Y</v>
          </cell>
          <cell r="C41">
            <v>2.8500000000000014</v>
          </cell>
          <cell r="D41">
            <v>6</v>
          </cell>
          <cell r="E41" t="str">
            <v>6 - Weiskopf's Wiseguys</v>
          </cell>
          <cell r="G41" t="str">
            <v>harmon.aaron.m@gmail.com</v>
          </cell>
        </row>
        <row r="42">
          <cell r="A42" t="str">
            <v>Harms, Tim</v>
          </cell>
          <cell r="B42" t="str">
            <v>Y</v>
          </cell>
          <cell r="C42">
            <v>2.1000000000000014</v>
          </cell>
          <cell r="D42">
            <v>7</v>
          </cell>
          <cell r="E42" t="str">
            <v>7 - Hogan's Heroes</v>
          </cell>
          <cell r="G42" t="str">
            <v>tharms.family@gmail.com</v>
          </cell>
        </row>
        <row r="43">
          <cell r="A43" t="str">
            <v>Harris, Marty (N)</v>
          </cell>
          <cell r="B43" t="str">
            <v>NEW</v>
          </cell>
          <cell r="C43">
            <v>6</v>
          </cell>
          <cell r="D43">
            <v>8</v>
          </cell>
          <cell r="E43" t="str">
            <v>8 - Arnie's Army</v>
          </cell>
          <cell r="G43" t="str">
            <v>scoops_reds@yahoo.com</v>
          </cell>
          <cell r="H43" t="str">
            <v>email entered - score 39-43</v>
          </cell>
        </row>
        <row r="44">
          <cell r="A44" t="str">
            <v>Hart, Seth</v>
          </cell>
          <cell r="B44" t="str">
            <v>Y</v>
          </cell>
          <cell r="C44">
            <v>8.8500000000000014</v>
          </cell>
          <cell r="D44">
            <v>1</v>
          </cell>
          <cell r="E44" t="str">
            <v>1 - Norman's Sharks</v>
          </cell>
          <cell r="G44" t="str">
            <v>hartdayna@gmail.com</v>
          </cell>
        </row>
        <row r="45">
          <cell r="A45" t="str">
            <v>Haulk, Jake</v>
          </cell>
          <cell r="B45" t="str">
            <v>Y</v>
          </cell>
          <cell r="C45">
            <v>13.350000000000001</v>
          </cell>
          <cell r="D45">
            <v>3</v>
          </cell>
          <cell r="E45" t="str">
            <v>3 - Watson's Kneeknockers</v>
          </cell>
          <cell r="G45" t="str">
            <v>jakehaulk@yahoo.com</v>
          </cell>
        </row>
        <row r="46">
          <cell r="A46" t="str">
            <v>Howard, Chris (N)</v>
          </cell>
          <cell r="B46" t="str">
            <v>NEW</v>
          </cell>
          <cell r="C46">
            <v>15</v>
          </cell>
          <cell r="D46">
            <v>5</v>
          </cell>
          <cell r="E46" t="str">
            <v>5 - The Golden Bears</v>
          </cell>
          <cell r="G46" t="str">
            <v>Chris@hsmechanicalinc.com</v>
          </cell>
          <cell r="H46" t="str">
            <v>email entered;score 45-55 range</v>
          </cell>
        </row>
        <row r="47">
          <cell r="A47" t="str">
            <v>Jackson, Bob</v>
          </cell>
          <cell r="B47" t="str">
            <v>Y</v>
          </cell>
          <cell r="C47">
            <v>12.350000000000001</v>
          </cell>
          <cell r="D47">
            <v>1</v>
          </cell>
          <cell r="E47" t="str">
            <v>1 - Norman's Sharks</v>
          </cell>
          <cell r="G47" t="str">
            <v>rcjackson6346@gmail.com</v>
          </cell>
        </row>
        <row r="48">
          <cell r="A48" t="str">
            <v>Jehle, Nick</v>
          </cell>
          <cell r="B48" t="str">
            <v>Y</v>
          </cell>
          <cell r="C48">
            <v>5.8500000000000014</v>
          </cell>
          <cell r="D48">
            <v>3</v>
          </cell>
          <cell r="E48" t="str">
            <v>3 - Watson's Kneeknockers</v>
          </cell>
          <cell r="G48" t="str">
            <v>nickjehle403307@gmail.com</v>
          </cell>
        </row>
        <row r="49">
          <cell r="A49" t="str">
            <v>Jehle, Scott</v>
          </cell>
          <cell r="B49" t="str">
            <v>Y</v>
          </cell>
          <cell r="C49">
            <v>5.3500000000000014</v>
          </cell>
          <cell r="D49">
            <v>8</v>
          </cell>
          <cell r="E49" t="str">
            <v>8 - Arnie's Army</v>
          </cell>
          <cell r="G49" t="str">
            <v xml:space="preserve">sjehle@eis2016.com; </v>
          </cell>
        </row>
        <row r="50">
          <cell r="A50" t="str">
            <v>Johns, Nate</v>
          </cell>
          <cell r="B50" t="str">
            <v>Y</v>
          </cell>
          <cell r="C50">
            <v>7.1000000000000014</v>
          </cell>
          <cell r="D50">
            <v>6</v>
          </cell>
          <cell r="E50" t="str">
            <v>6 - Weiskopf's Wiseguys</v>
          </cell>
          <cell r="G50" t="str">
            <v>nathan.d.johns@gmail.com</v>
          </cell>
        </row>
        <row r="51">
          <cell r="A51" t="str">
            <v>Kirvin, Zach</v>
          </cell>
          <cell r="B51" t="str">
            <v>Y</v>
          </cell>
          <cell r="C51">
            <v>2.3800000000000026</v>
          </cell>
          <cell r="D51">
            <v>7</v>
          </cell>
          <cell r="E51" t="str">
            <v>7 - Hogan's Heroes</v>
          </cell>
          <cell r="G51" t="str">
            <v>ZKIRVEN@gmail.com</v>
          </cell>
        </row>
        <row r="52">
          <cell r="A52" t="str">
            <v>Kriz, Jeff</v>
          </cell>
          <cell r="B52" t="str">
            <v>Y</v>
          </cell>
          <cell r="C52">
            <v>4.9750000000000014</v>
          </cell>
          <cell r="D52">
            <v>5</v>
          </cell>
          <cell r="E52" t="str">
            <v>5 - The Golden Bears</v>
          </cell>
          <cell r="G52" t="str">
            <v>jeffkriz2@gmail.com</v>
          </cell>
        </row>
        <row r="53">
          <cell r="A53" t="str">
            <v>Ludwig, Jay</v>
          </cell>
          <cell r="B53" t="str">
            <v>Y</v>
          </cell>
          <cell r="C53">
            <v>7.3500000000000014</v>
          </cell>
          <cell r="D53">
            <v>7</v>
          </cell>
          <cell r="E53" t="str">
            <v>7 - Hogan's Heroes</v>
          </cell>
          <cell r="G53" t="str">
            <v>ludwijw@yahoo.com</v>
          </cell>
        </row>
        <row r="54">
          <cell r="A54" t="str">
            <v>Mackie, Greg</v>
          </cell>
          <cell r="B54" t="str">
            <v>y</v>
          </cell>
          <cell r="C54">
            <v>5.1000000000000014</v>
          </cell>
          <cell r="D54">
            <v>8</v>
          </cell>
          <cell r="E54" t="str">
            <v>8 - Arnie's Army</v>
          </cell>
          <cell r="G54" t="str">
            <v>gregmackie50@gmail.com</v>
          </cell>
          <cell r="H54" t="str">
            <v>Gold Tees 2023</v>
          </cell>
        </row>
        <row r="55">
          <cell r="A55" t="str">
            <v>Maier, Tom</v>
          </cell>
          <cell r="B55" t="str">
            <v>Y</v>
          </cell>
          <cell r="C55">
            <v>6.1000000000000014</v>
          </cell>
          <cell r="D55">
            <v>1</v>
          </cell>
          <cell r="E55" t="str">
            <v>1 - Norman's Sharks</v>
          </cell>
          <cell r="G55" t="str">
            <v xml:space="preserve">maier_44@hotmail.com; </v>
          </cell>
        </row>
        <row r="56">
          <cell r="A56" t="str">
            <v>McKinty, John</v>
          </cell>
          <cell r="B56" t="str">
            <v>Y</v>
          </cell>
          <cell r="C56">
            <v>4.1000000000000014</v>
          </cell>
          <cell r="D56">
            <v>1</v>
          </cell>
          <cell r="E56" t="str">
            <v>1 - Norman's Sharks</v>
          </cell>
          <cell r="G56" t="str">
            <v>yatescity2@yahoo.com</v>
          </cell>
        </row>
        <row r="57">
          <cell r="A57" t="str">
            <v>Mercer, Mike (N)</v>
          </cell>
          <cell r="B57" t="str">
            <v>NEW</v>
          </cell>
          <cell r="C57">
            <v>9</v>
          </cell>
          <cell r="D57">
            <v>6</v>
          </cell>
          <cell r="E57" t="str">
            <v>6 - Weiskopf's Wiseguys</v>
          </cell>
          <cell r="G57" t="str">
            <v>Mpmercer20@gmail.com</v>
          </cell>
          <cell r="H57" t="str">
            <v>wants hdcp recalc using first 2 scores</v>
          </cell>
        </row>
        <row r="58">
          <cell r="A58" t="str">
            <v>Miller, Steven</v>
          </cell>
          <cell r="B58" t="str">
            <v>Y</v>
          </cell>
          <cell r="C58">
            <v>3.6000000000000014</v>
          </cell>
          <cell r="D58">
            <v>3</v>
          </cell>
          <cell r="E58" t="str">
            <v>3 - Watson's Kneeknockers</v>
          </cell>
          <cell r="G58" t="str">
            <v>s.miller34@hotmail.com</v>
          </cell>
        </row>
        <row r="59">
          <cell r="A59" t="str">
            <v>Monroe, Jim</v>
          </cell>
          <cell r="B59" t="str">
            <v>Y</v>
          </cell>
          <cell r="C59">
            <v>7.6000000000000014</v>
          </cell>
          <cell r="D59">
            <v>8</v>
          </cell>
          <cell r="E59" t="str">
            <v>8 - Arnie's Army</v>
          </cell>
          <cell r="G59" t="str">
            <v>jamesmonroe007@gmail.com</v>
          </cell>
        </row>
        <row r="60">
          <cell r="A60" t="str">
            <v>Monroe, Nate</v>
          </cell>
          <cell r="B60" t="str">
            <v>Y</v>
          </cell>
          <cell r="C60">
            <v>0.35000000000000142</v>
          </cell>
          <cell r="D60">
            <v>2</v>
          </cell>
          <cell r="E60" t="str">
            <v>2 - Trevino's Highballers</v>
          </cell>
          <cell r="G60" t="str">
            <v>natemo97@gmail.com</v>
          </cell>
        </row>
        <row r="61">
          <cell r="A61" t="str">
            <v>Nader, James (N)</v>
          </cell>
          <cell r="B61" t="str">
            <v>NEW</v>
          </cell>
          <cell r="C61">
            <v>14</v>
          </cell>
          <cell r="D61">
            <v>4</v>
          </cell>
          <cell r="E61" t="str">
            <v>4 - Gary's Players</v>
          </cell>
          <cell r="G61" t="str">
            <v>jlkj85@gmail.com</v>
          </cell>
          <cell r="H61" t="str">
            <v>email entered; score 48-50</v>
          </cell>
        </row>
        <row r="62">
          <cell r="A62" t="str">
            <v>Northrup, Jim</v>
          </cell>
          <cell r="B62" t="str">
            <v>Y</v>
          </cell>
          <cell r="C62">
            <v>4</v>
          </cell>
          <cell r="D62">
            <v>2</v>
          </cell>
          <cell r="E62" t="str">
            <v>2 - Trevino's Highballers</v>
          </cell>
          <cell r="G62" t="str">
            <v>jnorthrup66@gmail.com</v>
          </cell>
          <cell r="H62" t="str">
            <v>asked jim, he's a 4 hdcp starting out</v>
          </cell>
        </row>
        <row r="63">
          <cell r="A63" t="str">
            <v>Ott, Alex</v>
          </cell>
          <cell r="B63" t="str">
            <v>Y</v>
          </cell>
          <cell r="C63">
            <v>1.1000000000000014</v>
          </cell>
          <cell r="D63">
            <v>4</v>
          </cell>
          <cell r="E63" t="str">
            <v>4 - Gary's Players</v>
          </cell>
          <cell r="G63" t="str">
            <v>ottfarms91@gmail.com</v>
          </cell>
        </row>
        <row r="64">
          <cell r="A64" t="str">
            <v>Patterson, Jim</v>
          </cell>
          <cell r="B64" t="str">
            <v>Y</v>
          </cell>
          <cell r="C64">
            <v>9.1000000000000014</v>
          </cell>
          <cell r="D64">
            <v>3</v>
          </cell>
          <cell r="E64" t="str">
            <v>3 - Watson's Kneeknockers</v>
          </cell>
          <cell r="G64" t="str">
            <v xml:space="preserve">jepatrson1@aol.com; </v>
          </cell>
        </row>
        <row r="65">
          <cell r="A65" t="str">
            <v>Phillips, Ralph</v>
          </cell>
          <cell r="B65" t="str">
            <v>Y</v>
          </cell>
          <cell r="C65">
            <v>5.0500000000000043</v>
          </cell>
          <cell r="D65">
            <v>6</v>
          </cell>
          <cell r="E65" t="str">
            <v>6 - Weiskopf's Wiseguys</v>
          </cell>
          <cell r="G65" t="str">
            <v>ffphillips94@yahoo.com</v>
          </cell>
        </row>
        <row r="66">
          <cell r="A66" t="str">
            <v>Pierson, Brent</v>
          </cell>
          <cell r="B66" t="str">
            <v>Y</v>
          </cell>
          <cell r="C66">
            <v>9.7725000000000009</v>
          </cell>
          <cell r="D66">
            <v>7</v>
          </cell>
          <cell r="E66" t="str">
            <v>7 - Hogan's Heroes</v>
          </cell>
          <cell r="G66" t="str">
            <v>baphd1@sbcglobal.net</v>
          </cell>
        </row>
        <row r="67">
          <cell r="A67" t="str">
            <v>Powers, Brett</v>
          </cell>
          <cell r="B67" t="str">
            <v>Y</v>
          </cell>
          <cell r="C67">
            <v>7.7875000000000014</v>
          </cell>
          <cell r="D67">
            <v>7</v>
          </cell>
          <cell r="E67" t="str">
            <v>7 - Hogan's Heroes</v>
          </cell>
          <cell r="G67" t="str">
            <v>bpmidstate@gmail.com</v>
          </cell>
        </row>
        <row r="68">
          <cell r="A68" t="str">
            <v>Price, Curt</v>
          </cell>
          <cell r="B68" t="str">
            <v>Y</v>
          </cell>
          <cell r="C68">
            <v>13.100000000000001</v>
          </cell>
          <cell r="D68">
            <v>2</v>
          </cell>
          <cell r="E68" t="str">
            <v>2 - Trevino's Highballers</v>
          </cell>
          <cell r="G68" t="str">
            <v>cprice@lumenok.net</v>
          </cell>
        </row>
        <row r="69">
          <cell r="A69" t="str">
            <v>Price, Eric</v>
          </cell>
          <cell r="B69" t="str">
            <v>Y</v>
          </cell>
          <cell r="C69">
            <v>12.793500000000002</v>
          </cell>
          <cell r="D69">
            <v>1</v>
          </cell>
          <cell r="E69" t="str">
            <v>1 - Norman's Sharks</v>
          </cell>
          <cell r="G69" t="str">
            <v xml:space="preserve">eprice@lumenok.net; </v>
          </cell>
        </row>
        <row r="70">
          <cell r="A70" t="str">
            <v>Putney, Tom</v>
          </cell>
          <cell r="B70" t="str">
            <v>Y</v>
          </cell>
          <cell r="C70">
            <v>6.6000000000000014</v>
          </cell>
          <cell r="D70">
            <v>3</v>
          </cell>
          <cell r="E70" t="str">
            <v>3 - Watson's Kneeknockers</v>
          </cell>
          <cell r="G70" t="str">
            <v>putney869@yahoo.com</v>
          </cell>
        </row>
        <row r="71">
          <cell r="A71" t="str">
            <v>Putrich, Josh</v>
          </cell>
          <cell r="B71" t="str">
            <v>Y</v>
          </cell>
          <cell r="C71">
            <v>5.3500000000000014</v>
          </cell>
          <cell r="D71">
            <v>7</v>
          </cell>
          <cell r="E71" t="str">
            <v>7 - Hogan's Heroes</v>
          </cell>
          <cell r="G71" t="str">
            <v>putrichj@gmail.com</v>
          </cell>
        </row>
        <row r="72">
          <cell r="A72" t="str">
            <v>Ramsay, Dave</v>
          </cell>
          <cell r="B72" t="str">
            <v>Y</v>
          </cell>
          <cell r="C72">
            <v>1.6000000000000014</v>
          </cell>
          <cell r="D72">
            <v>6</v>
          </cell>
          <cell r="E72" t="str">
            <v>6 - Weiskopf's Wiseguys</v>
          </cell>
          <cell r="G72" t="str">
            <v>David.Ramsay@arcosa.com</v>
          </cell>
        </row>
        <row r="73">
          <cell r="A73" t="str">
            <v>Roberson, Damon</v>
          </cell>
          <cell r="B73" t="str">
            <v>Y</v>
          </cell>
          <cell r="C73">
            <v>9.0874999999999986</v>
          </cell>
          <cell r="D73">
            <v>2</v>
          </cell>
          <cell r="E73" t="str">
            <v>2 - Trevino's Highballers</v>
          </cell>
          <cell r="G73" t="str">
            <v>notnacnomad@gmail.com</v>
          </cell>
        </row>
        <row r="74">
          <cell r="A74" t="str">
            <v>Schmeig, Joel</v>
          </cell>
          <cell r="B74" t="str">
            <v>Y</v>
          </cell>
          <cell r="C74">
            <v>15.647333333333329</v>
          </cell>
          <cell r="D74">
            <v>7</v>
          </cell>
          <cell r="E74" t="str">
            <v>7 - Hogan's Heroes</v>
          </cell>
          <cell r="G74" t="str">
            <v>jmschmieg@hotmail.com</v>
          </cell>
        </row>
        <row r="75">
          <cell r="A75" t="str">
            <v>Self, Dallas</v>
          </cell>
          <cell r="B75" t="str">
            <v>Y</v>
          </cell>
          <cell r="C75">
            <v>14.850000000000001</v>
          </cell>
          <cell r="D75">
            <v>5</v>
          </cell>
          <cell r="E75" t="str">
            <v>5 - The Golden Bears</v>
          </cell>
          <cell r="G75" t="str">
            <v>doubletakebng@gmail.com</v>
          </cell>
        </row>
        <row r="76">
          <cell r="A76" t="str">
            <v>Sheridan, Tyler</v>
          </cell>
          <cell r="B76" t="str">
            <v>Y</v>
          </cell>
          <cell r="C76">
            <v>9.3500000000000014</v>
          </cell>
          <cell r="D76">
            <v>4</v>
          </cell>
          <cell r="E76" t="str">
            <v>4 - Gary's Players</v>
          </cell>
          <cell r="G76" t="str">
            <v>trsheridan14@gmail.com</v>
          </cell>
        </row>
        <row r="77">
          <cell r="A77" t="str">
            <v>Shissler, Charlie</v>
          </cell>
          <cell r="B77" t="str">
            <v>Y</v>
          </cell>
          <cell r="C77">
            <v>11.350000000000001</v>
          </cell>
          <cell r="D77">
            <v>4</v>
          </cell>
          <cell r="E77" t="str">
            <v>4 - Gary's Players</v>
          </cell>
          <cell r="G77" t="str">
            <v>cdshiss@gmail.com</v>
          </cell>
        </row>
        <row r="78">
          <cell r="A78" t="str">
            <v>Shreck, Adam (N)</v>
          </cell>
          <cell r="B78" t="str">
            <v>NEW</v>
          </cell>
          <cell r="C78">
            <v>12</v>
          </cell>
          <cell r="D78">
            <v>3</v>
          </cell>
          <cell r="E78" t="str">
            <v>3 - Watson's Kneeknockers</v>
          </cell>
          <cell r="G78" t="str">
            <v>theshreckster@gmail.com</v>
          </cell>
          <cell r="H78" t="str">
            <v xml:space="preserve">email entered; socres 45- 50 </v>
          </cell>
        </row>
        <row r="79">
          <cell r="A79" t="str">
            <v>Steffes, Adam (N)</v>
          </cell>
          <cell r="B79" t="str">
            <v>NEW</v>
          </cell>
          <cell r="C79">
            <v>10</v>
          </cell>
          <cell r="D79">
            <v>3</v>
          </cell>
          <cell r="E79" t="str">
            <v>3 - Watson's Kneeknockers</v>
          </cell>
          <cell r="G79" t="str">
            <v>adamsteffes3374@gmail.com</v>
          </cell>
          <cell r="H79" t="str">
            <v>email entered; scores 45</v>
          </cell>
        </row>
        <row r="80">
          <cell r="A80" t="str">
            <v>Stillson, Jeremy</v>
          </cell>
          <cell r="B80" t="str">
            <v>Y</v>
          </cell>
          <cell r="C80">
            <v>-0.89999999999999858</v>
          </cell>
          <cell r="D80">
            <v>1</v>
          </cell>
          <cell r="E80" t="str">
            <v>1 - Norman's Sharks</v>
          </cell>
          <cell r="G80" t="str">
            <v>jdstillson@yahoo.com</v>
          </cell>
        </row>
        <row r="81">
          <cell r="A81" t="str">
            <v>Stillson, Ray</v>
          </cell>
          <cell r="B81" t="str">
            <v>Y</v>
          </cell>
          <cell r="C81">
            <v>13.850000000000001</v>
          </cell>
          <cell r="D81">
            <v>4</v>
          </cell>
          <cell r="E81" t="str">
            <v>4 - Gary's Players</v>
          </cell>
          <cell r="G81" t="str">
            <v>rjstillson@aol.com</v>
          </cell>
          <cell r="H81" t="str">
            <v>Gold Tees 2023</v>
          </cell>
        </row>
        <row r="82">
          <cell r="A82" t="str">
            <v>Stover, Kyle (N)</v>
          </cell>
          <cell r="B82" t="str">
            <v>NEW</v>
          </cell>
          <cell r="C82">
            <v>10</v>
          </cell>
          <cell r="D82">
            <v>2</v>
          </cell>
          <cell r="E82" t="str">
            <v>2 - Trevino's Highballers</v>
          </cell>
          <cell r="G82" t="str">
            <v>kstover@capitolgroupinc.com</v>
          </cell>
          <cell r="H82" t="str">
            <v>email entered; score 45</v>
          </cell>
        </row>
        <row r="83">
          <cell r="A83" t="str">
            <v>Thompson, Craig</v>
          </cell>
          <cell r="B83" t="str">
            <v>Y</v>
          </cell>
          <cell r="C83">
            <v>10.350000000000001</v>
          </cell>
          <cell r="D83">
            <v>7</v>
          </cell>
          <cell r="E83" t="str">
            <v>7 - Hogan's Heroes</v>
          </cell>
          <cell r="G83" t="str">
            <v>craig@thompsonet.com</v>
          </cell>
        </row>
        <row r="84">
          <cell r="A84" t="str">
            <v>Thornton, Bryan</v>
          </cell>
          <cell r="B84" t="str">
            <v>Y</v>
          </cell>
          <cell r="C84">
            <v>19.850000000000001</v>
          </cell>
          <cell r="D84">
            <v>6</v>
          </cell>
          <cell r="E84" t="str">
            <v>6 - Weiskopf's Wiseguys</v>
          </cell>
          <cell r="G84" t="str">
            <v>bthornton1973@gmail.com</v>
          </cell>
          <cell r="H84" t="str">
            <v>55-69</v>
          </cell>
        </row>
        <row r="85">
          <cell r="A85" t="str">
            <v>Threw, Mick</v>
          </cell>
          <cell r="B85" t="str">
            <v>Y</v>
          </cell>
          <cell r="C85">
            <v>12.100000000000001</v>
          </cell>
          <cell r="D85">
            <v>2</v>
          </cell>
          <cell r="E85" t="str">
            <v>2 - Trevino's Highballers</v>
          </cell>
          <cell r="G85" t="str">
            <v>mthrew57@gmail.com</v>
          </cell>
        </row>
        <row r="86">
          <cell r="A86" t="str">
            <v>Tuttle, Gene</v>
          </cell>
          <cell r="B86" t="str">
            <v>Y</v>
          </cell>
          <cell r="C86">
            <v>4.8500000000000014</v>
          </cell>
          <cell r="D86">
            <v>4</v>
          </cell>
          <cell r="E86" t="str">
            <v>4 - Gary's Players</v>
          </cell>
          <cell r="G86" t="str">
            <v>gt19018@gmail.com</v>
          </cell>
          <cell r="H86" t="str">
            <v>Gold Tees 2022</v>
          </cell>
        </row>
        <row r="87">
          <cell r="A87" t="str">
            <v>Urbanc, Moke</v>
          </cell>
          <cell r="B87" t="str">
            <v>Y</v>
          </cell>
          <cell r="C87">
            <v>3.3500000000000014</v>
          </cell>
          <cell r="D87">
            <v>5</v>
          </cell>
          <cell r="E87" t="str">
            <v>5 - The Golden Bears</v>
          </cell>
          <cell r="G87" t="str">
            <v>moke701@yahoo.com</v>
          </cell>
        </row>
        <row r="88">
          <cell r="A88" t="str">
            <v>Wake, Charlie</v>
          </cell>
          <cell r="B88" t="str">
            <v>Y</v>
          </cell>
          <cell r="C88">
            <v>5.3500000000000014</v>
          </cell>
          <cell r="D88">
            <v>6</v>
          </cell>
          <cell r="E88" t="str">
            <v>6 - Weiskopf's Wiseguys</v>
          </cell>
          <cell r="G88" t="str">
            <v>wakecd@rose-hulman.edu</v>
          </cell>
        </row>
        <row r="89">
          <cell r="A89" t="str">
            <v>Wiebler, David</v>
          </cell>
          <cell r="B89" t="str">
            <v>Y</v>
          </cell>
          <cell r="C89">
            <v>9.9666666666666686</v>
          </cell>
          <cell r="D89">
            <v>8</v>
          </cell>
          <cell r="E89" t="str">
            <v>8 - Arnie's Army</v>
          </cell>
          <cell r="G89" t="str">
            <v>david@waltersbroshd.com</v>
          </cell>
        </row>
        <row r="94">
          <cell r="A94" t="str">
            <v>not playing / no response 2023</v>
          </cell>
        </row>
        <row r="95">
          <cell r="A95" t="str">
            <v>Babcock, Nick</v>
          </cell>
          <cell r="B95" t="str">
            <v>Z</v>
          </cell>
        </row>
        <row r="96">
          <cell r="A96" t="str">
            <v>Basaly, Greg</v>
          </cell>
          <cell r="B96" t="str">
            <v>Z</v>
          </cell>
        </row>
      </sheetData>
      <sheetData sheetId="3"/>
      <sheetData sheetId="4"/>
      <sheetData sheetId="5"/>
      <sheetData sheetId="6"/>
      <sheetData sheetId="7"/>
      <sheetData sheetId="8"/>
      <sheetData sheetId="9">
        <row r="4">
          <cell r="K4" t="str">
            <v>Almasi, Andrew</v>
          </cell>
          <cell r="V4">
            <v>59</v>
          </cell>
        </row>
        <row r="5">
          <cell r="K5" t="str">
            <v>Almasi, Joe</v>
          </cell>
          <cell r="V5">
            <v>52</v>
          </cell>
        </row>
        <row r="6">
          <cell r="K6" t="str">
            <v>Almasi, Matt (N)</v>
          </cell>
          <cell r="V6">
            <v>59</v>
          </cell>
        </row>
        <row r="7">
          <cell r="K7" t="str">
            <v>Almasi, Tom</v>
          </cell>
          <cell r="V7">
            <v>52</v>
          </cell>
        </row>
        <row r="8">
          <cell r="K8" t="str">
            <v>Askam, Tim</v>
          </cell>
          <cell r="V8">
            <v>44</v>
          </cell>
        </row>
        <row r="9">
          <cell r="K9" t="str">
            <v>Begner, Josh</v>
          </cell>
          <cell r="V9">
            <v>48</v>
          </cell>
        </row>
        <row r="10">
          <cell r="K10" t="str">
            <v>Blum, Kenny</v>
          </cell>
          <cell r="V10">
            <v>44</v>
          </cell>
        </row>
        <row r="11">
          <cell r="K11" t="str">
            <v>Bolton, Brook</v>
          </cell>
          <cell r="V11" t="str">
            <v/>
          </cell>
        </row>
        <row r="12">
          <cell r="K12" t="str">
            <v>Bourque, Philip</v>
          </cell>
          <cell r="V12">
            <v>55</v>
          </cell>
        </row>
        <row r="13">
          <cell r="K13" t="str">
            <v>Brashers, John (N)</v>
          </cell>
          <cell r="V13">
            <v>47</v>
          </cell>
        </row>
        <row r="14">
          <cell r="K14" t="str">
            <v>Brown, Tim</v>
          </cell>
          <cell r="V14">
            <v>54</v>
          </cell>
        </row>
        <row r="15">
          <cell r="K15" t="str">
            <v>Burwell, Brandon</v>
          </cell>
          <cell r="V15">
            <v>43</v>
          </cell>
        </row>
        <row r="16">
          <cell r="K16" t="str">
            <v>Cafferty, Pat</v>
          </cell>
          <cell r="V16">
            <v>46</v>
          </cell>
        </row>
        <row r="17">
          <cell r="K17" t="str">
            <v>Carlyle, Quinton (N)</v>
          </cell>
          <cell r="V17">
            <v>46</v>
          </cell>
        </row>
        <row r="18">
          <cell r="K18" t="str">
            <v>Carter, Greg</v>
          </cell>
          <cell r="V18">
            <v>51</v>
          </cell>
        </row>
        <row r="19">
          <cell r="K19" t="str">
            <v>Casper, Steve</v>
          </cell>
          <cell r="V19">
            <v>39</v>
          </cell>
        </row>
        <row r="20">
          <cell r="K20" t="str">
            <v>Caulkins, Paul</v>
          </cell>
          <cell r="V20">
            <v>51</v>
          </cell>
        </row>
        <row r="21">
          <cell r="K21" t="str">
            <v>Centers, Jason</v>
          </cell>
          <cell r="V21" t="str">
            <v/>
          </cell>
        </row>
        <row r="22">
          <cell r="K22" t="str">
            <v>Claerhout, Todd</v>
          </cell>
          <cell r="V22">
            <v>41</v>
          </cell>
        </row>
        <row r="23">
          <cell r="K23" t="str">
            <v>Clark, John</v>
          </cell>
          <cell r="V23">
            <v>46</v>
          </cell>
        </row>
        <row r="24">
          <cell r="K24" t="str">
            <v>Cluskey, Ron</v>
          </cell>
          <cell r="V24">
            <v>50</v>
          </cell>
        </row>
        <row r="25">
          <cell r="K25" t="str">
            <v>Colgan, Jack</v>
          </cell>
          <cell r="V25">
            <v>56</v>
          </cell>
        </row>
        <row r="26">
          <cell r="K26" t="str">
            <v>Conklin, Tom</v>
          </cell>
          <cell r="V26">
            <v>37</v>
          </cell>
        </row>
        <row r="27">
          <cell r="K27" t="str">
            <v>Copple, Jim</v>
          </cell>
          <cell r="V27">
            <v>46</v>
          </cell>
        </row>
        <row r="28">
          <cell r="K28" t="str">
            <v>Coulter, Ken</v>
          </cell>
          <cell r="V28" t="str">
            <v/>
          </cell>
        </row>
        <row r="29">
          <cell r="K29" t="str">
            <v>Crisco, Brad</v>
          </cell>
          <cell r="V29" t="str">
            <v/>
          </cell>
        </row>
        <row r="30">
          <cell r="K30" t="str">
            <v>Criswell, Larry</v>
          </cell>
          <cell r="V30">
            <v>44</v>
          </cell>
        </row>
        <row r="31">
          <cell r="K31" t="str">
            <v>Dunbar, Al</v>
          </cell>
          <cell r="V31" t="str">
            <v/>
          </cell>
        </row>
        <row r="32">
          <cell r="K32" t="str">
            <v>Durst, Justin</v>
          </cell>
          <cell r="V32">
            <v>47</v>
          </cell>
        </row>
        <row r="33">
          <cell r="K33" t="str">
            <v>Ehens, Matt</v>
          </cell>
          <cell r="V33">
            <v>41</v>
          </cell>
        </row>
        <row r="34">
          <cell r="K34" t="str">
            <v>Ekstrand, Jared</v>
          </cell>
          <cell r="V34">
            <v>46</v>
          </cell>
        </row>
        <row r="35">
          <cell r="K35" t="str">
            <v>Evans, Clark (N)</v>
          </cell>
          <cell r="V35">
            <v>39</v>
          </cell>
        </row>
        <row r="36">
          <cell r="K36" t="str">
            <v>Ewalt, Alex</v>
          </cell>
          <cell r="V36">
            <v>43</v>
          </cell>
        </row>
        <row r="37">
          <cell r="K37" t="str">
            <v>Ewalt, Britt</v>
          </cell>
          <cell r="V37" t="str">
            <v/>
          </cell>
        </row>
        <row r="38">
          <cell r="K38" t="str">
            <v>Fletcher, Mat (N)</v>
          </cell>
          <cell r="V38">
            <v>47</v>
          </cell>
        </row>
        <row r="39">
          <cell r="K39" t="str">
            <v>Frye, Kevin (N)</v>
          </cell>
          <cell r="V39">
            <v>47</v>
          </cell>
        </row>
        <row r="40">
          <cell r="K40" t="str">
            <v>Graves, Nate</v>
          </cell>
          <cell r="V40">
            <v>40</v>
          </cell>
        </row>
        <row r="41">
          <cell r="K41" t="str">
            <v>Guppy, Matt</v>
          </cell>
          <cell r="V41">
            <v>45</v>
          </cell>
        </row>
        <row r="42">
          <cell r="K42" t="str">
            <v>Halloway, Chad</v>
          </cell>
          <cell r="V42">
            <v>47</v>
          </cell>
        </row>
        <row r="43">
          <cell r="K43" t="str">
            <v>Harmon, Aaron</v>
          </cell>
          <cell r="V43">
            <v>39</v>
          </cell>
        </row>
        <row r="44">
          <cell r="K44" t="str">
            <v>Harms, Tim</v>
          </cell>
          <cell r="V44">
            <v>40</v>
          </cell>
        </row>
        <row r="45">
          <cell r="K45" t="str">
            <v>Harris, Marty (N)</v>
          </cell>
          <cell r="V45">
            <v>45</v>
          </cell>
        </row>
        <row r="46">
          <cell r="K46" t="str">
            <v>Hart, Seth</v>
          </cell>
          <cell r="V46">
            <v>47</v>
          </cell>
        </row>
        <row r="47">
          <cell r="K47" t="str">
            <v>Haulk, Jake</v>
          </cell>
          <cell r="V47">
            <v>53</v>
          </cell>
        </row>
        <row r="48">
          <cell r="K48" t="str">
            <v>Howard, Chris (N)</v>
          </cell>
          <cell r="V48">
            <v>57</v>
          </cell>
        </row>
        <row r="49">
          <cell r="K49" t="str">
            <v>Jackson, Bob</v>
          </cell>
          <cell r="V49">
            <v>48</v>
          </cell>
        </row>
        <row r="50">
          <cell r="K50" t="str">
            <v>Jehle, Nick</v>
          </cell>
          <cell r="V50">
            <v>50</v>
          </cell>
        </row>
        <row r="51">
          <cell r="K51" t="str">
            <v>Jehle, Scott</v>
          </cell>
          <cell r="V51">
            <v>43</v>
          </cell>
        </row>
        <row r="52">
          <cell r="K52" t="str">
            <v>Johns, Nate</v>
          </cell>
          <cell r="V52">
            <v>46</v>
          </cell>
        </row>
        <row r="53">
          <cell r="K53" t="str">
            <v>Kirvin, Zach</v>
          </cell>
          <cell r="V53" t="str">
            <v/>
          </cell>
        </row>
        <row r="54">
          <cell r="K54" t="str">
            <v>Kriz, Jeff</v>
          </cell>
          <cell r="V54">
            <v>46</v>
          </cell>
        </row>
        <row r="55">
          <cell r="K55" t="str">
            <v>Ludwig, Jay</v>
          </cell>
          <cell r="V55" t="str">
            <v/>
          </cell>
        </row>
        <row r="56">
          <cell r="K56" t="str">
            <v>Mackie, Greg</v>
          </cell>
          <cell r="V56">
            <v>45</v>
          </cell>
        </row>
        <row r="57">
          <cell r="K57" t="str">
            <v>Maier, Tom</v>
          </cell>
          <cell r="V57">
            <v>41</v>
          </cell>
        </row>
        <row r="58">
          <cell r="K58" t="str">
            <v>McKinty, John</v>
          </cell>
          <cell r="V58">
            <v>43</v>
          </cell>
        </row>
        <row r="59">
          <cell r="K59" t="str">
            <v>Mercer, Mike (N)</v>
          </cell>
          <cell r="V59">
            <v>44</v>
          </cell>
        </row>
        <row r="60">
          <cell r="K60" t="str">
            <v>Miller, Steven</v>
          </cell>
          <cell r="V60">
            <v>43</v>
          </cell>
        </row>
        <row r="61">
          <cell r="K61" t="str">
            <v>Monroe, Jim</v>
          </cell>
          <cell r="V61" t="str">
            <v/>
          </cell>
        </row>
        <row r="62">
          <cell r="K62" t="str">
            <v>Monroe, Nate</v>
          </cell>
          <cell r="V62">
            <v>38</v>
          </cell>
        </row>
        <row r="63">
          <cell r="K63" t="str">
            <v>Nader, James (N)</v>
          </cell>
          <cell r="V63">
            <v>51</v>
          </cell>
        </row>
        <row r="64">
          <cell r="K64" t="str">
            <v>Northrup, Jim</v>
          </cell>
          <cell r="V64">
            <v>40</v>
          </cell>
        </row>
        <row r="65">
          <cell r="K65" t="str">
            <v>Ott, Alex</v>
          </cell>
          <cell r="V65" t="str">
            <v/>
          </cell>
        </row>
        <row r="66">
          <cell r="K66" t="str">
            <v>Patterson, Jim</v>
          </cell>
          <cell r="V66">
            <v>48</v>
          </cell>
        </row>
        <row r="67">
          <cell r="K67" t="str">
            <v>Phillips, Ralph</v>
          </cell>
          <cell r="V67">
            <v>44</v>
          </cell>
        </row>
        <row r="68">
          <cell r="K68" t="str">
            <v>Pierson, Brent</v>
          </cell>
          <cell r="V68">
            <v>46</v>
          </cell>
        </row>
        <row r="69">
          <cell r="K69" t="str">
            <v>Powers, Brett</v>
          </cell>
          <cell r="V69">
            <v>48</v>
          </cell>
        </row>
        <row r="70">
          <cell r="K70" t="str">
            <v>Price, Curt</v>
          </cell>
          <cell r="V70">
            <v>48</v>
          </cell>
        </row>
        <row r="71">
          <cell r="K71" t="str">
            <v>Price, Eric</v>
          </cell>
          <cell r="V71">
            <v>46</v>
          </cell>
        </row>
        <row r="72">
          <cell r="K72" t="str">
            <v>Putrich, Josh</v>
          </cell>
          <cell r="V72">
            <v>42</v>
          </cell>
        </row>
        <row r="73">
          <cell r="K73" t="str">
            <v>Ramsay, Dave</v>
          </cell>
          <cell r="V73">
            <v>43</v>
          </cell>
        </row>
        <row r="74">
          <cell r="K74" t="str">
            <v>Roberson, Damon</v>
          </cell>
          <cell r="V74">
            <v>43</v>
          </cell>
        </row>
        <row r="75">
          <cell r="K75" t="str">
            <v>Schmeig, Joel</v>
          </cell>
          <cell r="V75" t="str">
            <v/>
          </cell>
        </row>
        <row r="76">
          <cell r="K76" t="str">
            <v>Self, Dallas</v>
          </cell>
          <cell r="V76">
            <v>52</v>
          </cell>
        </row>
        <row r="77">
          <cell r="K77" t="str">
            <v>Sheridan, Tyler</v>
          </cell>
          <cell r="V77" t="str">
            <v/>
          </cell>
        </row>
        <row r="78">
          <cell r="K78" t="str">
            <v>Shissler, Charlie</v>
          </cell>
          <cell r="V78" t="str">
            <v/>
          </cell>
        </row>
        <row r="79">
          <cell r="K79" t="str">
            <v>Shreck, Adam (N)</v>
          </cell>
          <cell r="V79">
            <v>47</v>
          </cell>
        </row>
        <row r="80">
          <cell r="K80" t="str">
            <v>Steffes, Adam (N)</v>
          </cell>
          <cell r="V80" t="str">
            <v/>
          </cell>
        </row>
        <row r="81">
          <cell r="K81" t="str">
            <v>Stillson, Jeremy</v>
          </cell>
          <cell r="V81">
            <v>36</v>
          </cell>
        </row>
        <row r="82">
          <cell r="K82" t="str">
            <v>Stillson, Ray</v>
          </cell>
          <cell r="V82">
            <v>43</v>
          </cell>
        </row>
        <row r="83">
          <cell r="K83" t="str">
            <v>Stover, Kyle (N)</v>
          </cell>
          <cell r="V83">
            <v>43</v>
          </cell>
        </row>
        <row r="84">
          <cell r="K84" t="str">
            <v>Thompson, Craig</v>
          </cell>
          <cell r="V84">
            <v>45</v>
          </cell>
        </row>
        <row r="85">
          <cell r="K85" t="str">
            <v>Thornton, Bryan</v>
          </cell>
          <cell r="V85">
            <v>72</v>
          </cell>
        </row>
        <row r="86">
          <cell r="K86" t="str">
            <v>Threw, Mick</v>
          </cell>
          <cell r="V86">
            <v>45</v>
          </cell>
        </row>
        <row r="87">
          <cell r="K87" t="str">
            <v>Tuttle, Gene</v>
          </cell>
          <cell r="V87">
            <v>42</v>
          </cell>
        </row>
        <row r="88">
          <cell r="K88" t="str">
            <v>Urbanc, Moke</v>
          </cell>
          <cell r="V88">
            <v>39</v>
          </cell>
        </row>
        <row r="89">
          <cell r="K89" t="str">
            <v>Wake, Charlie</v>
          </cell>
          <cell r="V89" t="str">
            <v/>
          </cell>
        </row>
        <row r="90">
          <cell r="K90" t="str">
            <v>Wiebler, David</v>
          </cell>
          <cell r="V90" t="str">
            <v/>
          </cell>
        </row>
      </sheetData>
      <sheetData sheetId="10">
        <row r="4">
          <cell r="K4" t="str">
            <v>Almasi, Andrew</v>
          </cell>
          <cell r="V4">
            <v>54</v>
          </cell>
        </row>
        <row r="5">
          <cell r="K5" t="str">
            <v>Almasi, Joe</v>
          </cell>
          <cell r="V5">
            <v>42</v>
          </cell>
        </row>
        <row r="6">
          <cell r="K6" t="str">
            <v>Almasi, Matt (N)</v>
          </cell>
          <cell r="V6">
            <v>64</v>
          </cell>
        </row>
        <row r="7">
          <cell r="K7" t="str">
            <v>Almasi, Tom</v>
          </cell>
          <cell r="V7">
            <v>55</v>
          </cell>
        </row>
        <row r="8">
          <cell r="K8" t="str">
            <v>Askam, Tim</v>
          </cell>
          <cell r="V8">
            <v>44</v>
          </cell>
        </row>
        <row r="9">
          <cell r="K9" t="str">
            <v>Begner, Josh</v>
          </cell>
          <cell r="V9" t="str">
            <v/>
          </cell>
        </row>
        <row r="10">
          <cell r="K10" t="str">
            <v>Blum, Kenny</v>
          </cell>
          <cell r="V10">
            <v>41</v>
          </cell>
        </row>
        <row r="11">
          <cell r="K11" t="str">
            <v>Bolton, Brook</v>
          </cell>
          <cell r="V11">
            <v>53</v>
          </cell>
        </row>
        <row r="12">
          <cell r="K12" t="str">
            <v>Bourque, Philip</v>
          </cell>
          <cell r="V12">
            <v>49</v>
          </cell>
        </row>
        <row r="13">
          <cell r="K13" t="str">
            <v>Brashers, John (N)</v>
          </cell>
          <cell r="V13" t="str">
            <v/>
          </cell>
        </row>
        <row r="14">
          <cell r="K14" t="str">
            <v>Brown, Tim</v>
          </cell>
          <cell r="V14">
            <v>49</v>
          </cell>
        </row>
        <row r="15">
          <cell r="K15" t="str">
            <v>Burwell, Brandon</v>
          </cell>
          <cell r="V15">
            <v>47</v>
          </cell>
        </row>
        <row r="16">
          <cell r="K16" t="str">
            <v>Cafferty, Pat</v>
          </cell>
          <cell r="V16">
            <v>42</v>
          </cell>
        </row>
        <row r="17">
          <cell r="K17" t="str">
            <v>Carlyle, Quinton (N)</v>
          </cell>
          <cell r="V17">
            <v>42</v>
          </cell>
        </row>
        <row r="18">
          <cell r="K18" t="str">
            <v>Carter, Greg</v>
          </cell>
          <cell r="V18">
            <v>55</v>
          </cell>
        </row>
        <row r="19">
          <cell r="K19" t="str">
            <v>Casper, Steve</v>
          </cell>
          <cell r="V19">
            <v>41</v>
          </cell>
        </row>
        <row r="20">
          <cell r="K20" t="str">
            <v>Caulkins, Paul</v>
          </cell>
          <cell r="V20">
            <v>48</v>
          </cell>
        </row>
        <row r="21">
          <cell r="K21" t="str">
            <v>Centers, Jason</v>
          </cell>
          <cell r="V21">
            <v>44</v>
          </cell>
        </row>
        <row r="22">
          <cell r="K22" t="str">
            <v>Claerhout, Todd</v>
          </cell>
          <cell r="V22">
            <v>44</v>
          </cell>
        </row>
        <row r="23">
          <cell r="K23" t="str">
            <v>Clark, John</v>
          </cell>
          <cell r="V23">
            <v>47</v>
          </cell>
        </row>
        <row r="24">
          <cell r="K24" t="str">
            <v>Cluskey, Ron</v>
          </cell>
          <cell r="V24">
            <v>47</v>
          </cell>
        </row>
        <row r="25">
          <cell r="K25" t="str">
            <v>Colgan, Jack</v>
          </cell>
          <cell r="V25">
            <v>54</v>
          </cell>
        </row>
        <row r="26">
          <cell r="K26" t="str">
            <v>Conklin, Tom</v>
          </cell>
          <cell r="V26">
            <v>38</v>
          </cell>
        </row>
        <row r="27">
          <cell r="K27" t="str">
            <v>Copple, Jim</v>
          </cell>
          <cell r="V27">
            <v>41</v>
          </cell>
        </row>
        <row r="28">
          <cell r="K28" t="str">
            <v>Coulter, Ken</v>
          </cell>
          <cell r="V28">
            <v>36</v>
          </cell>
        </row>
        <row r="29">
          <cell r="K29" t="str">
            <v>Crisco, Brad</v>
          </cell>
          <cell r="V29">
            <v>43</v>
          </cell>
        </row>
        <row r="30">
          <cell r="K30" t="str">
            <v>Criswell, Larry</v>
          </cell>
          <cell r="V30">
            <v>47</v>
          </cell>
        </row>
        <row r="31">
          <cell r="K31" t="str">
            <v>Dunbar, Al</v>
          </cell>
          <cell r="V31" t="str">
            <v/>
          </cell>
        </row>
        <row r="32">
          <cell r="K32" t="str">
            <v>Durst, Justin</v>
          </cell>
          <cell r="V32">
            <v>47</v>
          </cell>
        </row>
        <row r="33">
          <cell r="K33" t="str">
            <v>Ehens, Matt</v>
          </cell>
          <cell r="V33">
            <v>42</v>
          </cell>
        </row>
        <row r="34">
          <cell r="K34" t="str">
            <v>Ekstrand, Jared</v>
          </cell>
          <cell r="V34">
            <v>40</v>
          </cell>
        </row>
        <row r="35">
          <cell r="K35" t="str">
            <v>Evans, Clark (N)</v>
          </cell>
          <cell r="V35">
            <v>44</v>
          </cell>
        </row>
        <row r="36">
          <cell r="K36" t="str">
            <v>Ewalt, Alex</v>
          </cell>
          <cell r="V36" t="str">
            <v/>
          </cell>
        </row>
        <row r="37">
          <cell r="K37" t="str">
            <v>Ewalt, Britt</v>
          </cell>
          <cell r="V37" t="str">
            <v/>
          </cell>
        </row>
        <row r="38">
          <cell r="K38" t="str">
            <v>Fletcher, Mat (N)</v>
          </cell>
          <cell r="V38" t="str">
            <v/>
          </cell>
        </row>
        <row r="39">
          <cell r="K39" t="str">
            <v>Frye, Kevin (N)</v>
          </cell>
          <cell r="V39" t="str">
            <v/>
          </cell>
        </row>
        <row r="40">
          <cell r="K40" t="str">
            <v>Graves, Nate</v>
          </cell>
          <cell r="V40">
            <v>38</v>
          </cell>
        </row>
        <row r="41">
          <cell r="K41" t="str">
            <v>Guppy, Matt</v>
          </cell>
          <cell r="V41">
            <v>44</v>
          </cell>
        </row>
        <row r="42">
          <cell r="K42" t="str">
            <v>Halloway, Chad</v>
          </cell>
          <cell r="V42" t="str">
            <v/>
          </cell>
        </row>
        <row r="43">
          <cell r="K43" t="str">
            <v>Harmon, Aaron</v>
          </cell>
          <cell r="V43">
            <v>41</v>
          </cell>
        </row>
        <row r="44">
          <cell r="K44" t="str">
            <v>Harms, Tim</v>
          </cell>
          <cell r="V44">
            <v>47</v>
          </cell>
        </row>
        <row r="45">
          <cell r="K45" t="str">
            <v>Harris, Marty (N)</v>
          </cell>
          <cell r="V45">
            <v>40</v>
          </cell>
        </row>
        <row r="46">
          <cell r="K46" t="str">
            <v>Hart, Seth</v>
          </cell>
          <cell r="V46">
            <v>52</v>
          </cell>
        </row>
        <row r="47">
          <cell r="K47" t="str">
            <v>Haulk, Jake</v>
          </cell>
          <cell r="V47">
            <v>56</v>
          </cell>
        </row>
        <row r="48">
          <cell r="K48" t="str">
            <v>Howard, Chris (N)</v>
          </cell>
          <cell r="V48">
            <v>43</v>
          </cell>
        </row>
        <row r="49">
          <cell r="K49" t="str">
            <v>Jackson, Bob</v>
          </cell>
          <cell r="V49">
            <v>58</v>
          </cell>
        </row>
        <row r="50">
          <cell r="K50" t="str">
            <v>Jehle, Nick</v>
          </cell>
          <cell r="V50">
            <v>41</v>
          </cell>
        </row>
        <row r="51">
          <cell r="K51" t="str">
            <v>Jehle, Scott</v>
          </cell>
          <cell r="V51">
            <v>50</v>
          </cell>
        </row>
        <row r="52">
          <cell r="K52" t="str">
            <v>Johns, Nate</v>
          </cell>
          <cell r="V52" t="str">
            <v/>
          </cell>
        </row>
        <row r="53">
          <cell r="K53" t="str">
            <v>Kirvin, Zach</v>
          </cell>
          <cell r="V53" t="str">
            <v/>
          </cell>
        </row>
        <row r="54">
          <cell r="K54" t="str">
            <v>Kriz, Jeff</v>
          </cell>
          <cell r="V54">
            <v>39</v>
          </cell>
        </row>
        <row r="55">
          <cell r="K55" t="str">
            <v>Ludwig, Jay</v>
          </cell>
          <cell r="V55">
            <v>43</v>
          </cell>
        </row>
        <row r="56">
          <cell r="K56" t="str">
            <v>Mackie, Greg</v>
          </cell>
          <cell r="V56" t="str">
            <v/>
          </cell>
        </row>
        <row r="57">
          <cell r="K57" t="str">
            <v>Maier, Tom</v>
          </cell>
          <cell r="V57">
            <v>44</v>
          </cell>
        </row>
        <row r="58">
          <cell r="K58" t="str">
            <v>McKinty, John</v>
          </cell>
          <cell r="V58">
            <v>39</v>
          </cell>
        </row>
        <row r="59">
          <cell r="K59" t="str">
            <v>Mercer, Mike (N)</v>
          </cell>
          <cell r="V59">
            <v>44</v>
          </cell>
        </row>
        <row r="60">
          <cell r="K60" t="str">
            <v>Miller, Steven</v>
          </cell>
          <cell r="V60">
            <v>43</v>
          </cell>
        </row>
        <row r="61">
          <cell r="K61" t="str">
            <v>Monroe, Jim</v>
          </cell>
          <cell r="V61">
            <v>44</v>
          </cell>
        </row>
        <row r="62">
          <cell r="K62" t="str">
            <v>Monroe, Nate</v>
          </cell>
          <cell r="V62">
            <v>34</v>
          </cell>
        </row>
        <row r="63">
          <cell r="K63" t="str">
            <v>Nader, James (N)</v>
          </cell>
          <cell r="V63">
            <v>58</v>
          </cell>
        </row>
        <row r="64">
          <cell r="K64" t="str">
            <v>Northrup, Jim</v>
          </cell>
          <cell r="V64">
            <v>41</v>
          </cell>
        </row>
        <row r="65">
          <cell r="K65" t="str">
            <v>Ott, Alex</v>
          </cell>
          <cell r="V65" t="str">
            <v/>
          </cell>
        </row>
        <row r="66">
          <cell r="K66" t="str">
            <v>Patterson, Jim</v>
          </cell>
          <cell r="V66">
            <v>50</v>
          </cell>
        </row>
        <row r="67">
          <cell r="K67" t="str">
            <v>Phillips, Ralph</v>
          </cell>
          <cell r="V67">
            <v>44</v>
          </cell>
        </row>
        <row r="68">
          <cell r="K68" t="str">
            <v>Pierson, Brent</v>
          </cell>
          <cell r="V68">
            <v>49</v>
          </cell>
        </row>
        <row r="69">
          <cell r="K69" t="str">
            <v>Powers, Brett</v>
          </cell>
          <cell r="V69">
            <v>45</v>
          </cell>
        </row>
        <row r="70">
          <cell r="K70" t="str">
            <v>Price, Curt</v>
          </cell>
          <cell r="V70">
            <v>50</v>
          </cell>
        </row>
        <row r="71">
          <cell r="K71" t="str">
            <v>Price, Eric</v>
          </cell>
          <cell r="V71">
            <v>48</v>
          </cell>
        </row>
        <row r="72">
          <cell r="K72" t="str">
            <v>Putrich, Josh</v>
          </cell>
          <cell r="V72">
            <v>44</v>
          </cell>
        </row>
        <row r="73">
          <cell r="K73" t="str">
            <v>Ramsay, Dave</v>
          </cell>
          <cell r="V73">
            <v>37</v>
          </cell>
        </row>
        <row r="74">
          <cell r="K74" t="str">
            <v>Roberson, Damon</v>
          </cell>
          <cell r="V74">
            <v>49</v>
          </cell>
        </row>
        <row r="75">
          <cell r="K75" t="str">
            <v>Schmeig, Joel</v>
          </cell>
          <cell r="V75">
            <v>45</v>
          </cell>
        </row>
        <row r="76">
          <cell r="K76" t="str">
            <v>Self, Dallas</v>
          </cell>
          <cell r="V76">
            <v>48</v>
          </cell>
        </row>
        <row r="77">
          <cell r="K77" t="str">
            <v>Sheridan, Tyler</v>
          </cell>
          <cell r="V77">
            <v>48</v>
          </cell>
        </row>
        <row r="78">
          <cell r="K78" t="str">
            <v>Shissler, Charlie</v>
          </cell>
          <cell r="V78">
            <v>42</v>
          </cell>
        </row>
        <row r="79">
          <cell r="K79" t="str">
            <v>Shreck, Adam (N)</v>
          </cell>
          <cell r="V79">
            <v>48</v>
          </cell>
        </row>
        <row r="80">
          <cell r="K80" t="str">
            <v>Steffes, Adam (N)</v>
          </cell>
          <cell r="V80" t="str">
            <v/>
          </cell>
        </row>
        <row r="81">
          <cell r="K81" t="str">
            <v>Stillson, Jeremy</v>
          </cell>
          <cell r="V81">
            <v>37</v>
          </cell>
        </row>
        <row r="82">
          <cell r="K82" t="str">
            <v>Stillson, Ray</v>
          </cell>
          <cell r="V82">
            <v>53</v>
          </cell>
        </row>
        <row r="83">
          <cell r="K83" t="str">
            <v>Stover, Kyle (N)</v>
          </cell>
          <cell r="V83">
            <v>42</v>
          </cell>
        </row>
        <row r="84">
          <cell r="K84" t="str">
            <v>Thompson, Craig</v>
          </cell>
          <cell r="V84" t="str">
            <v/>
          </cell>
        </row>
        <row r="85">
          <cell r="K85" t="str">
            <v>Thornton, Bryan</v>
          </cell>
          <cell r="V85">
            <v>69</v>
          </cell>
        </row>
      </sheetData>
      <sheetData sheetId="11">
        <row r="4">
          <cell r="K4" t="str">
            <v>Almasi, Andrew</v>
          </cell>
          <cell r="V4">
            <v>56</v>
          </cell>
        </row>
        <row r="5">
          <cell r="K5" t="str">
            <v>Almasi, Joe</v>
          </cell>
          <cell r="V5">
            <v>44</v>
          </cell>
        </row>
        <row r="6">
          <cell r="K6" t="str">
            <v>Almasi, Matt (N)</v>
          </cell>
          <cell r="V6">
            <v>50</v>
          </cell>
        </row>
        <row r="7">
          <cell r="K7" t="str">
            <v>Almasi, Tom</v>
          </cell>
          <cell r="V7">
            <v>52</v>
          </cell>
        </row>
        <row r="8">
          <cell r="K8" t="str">
            <v>Askam, Tim</v>
          </cell>
          <cell r="V8">
            <v>45</v>
          </cell>
        </row>
        <row r="9">
          <cell r="K9" t="str">
            <v>Begner, Josh</v>
          </cell>
          <cell r="V9" t="str">
            <v/>
          </cell>
        </row>
        <row r="10">
          <cell r="K10" t="str">
            <v>Blum, Kenny</v>
          </cell>
          <cell r="V10">
            <v>46</v>
          </cell>
        </row>
        <row r="11">
          <cell r="K11" t="str">
            <v>Bolton, Brook</v>
          </cell>
          <cell r="V11">
            <v>51</v>
          </cell>
        </row>
        <row r="12">
          <cell r="K12" t="str">
            <v>Bourque, Philip</v>
          </cell>
          <cell r="V12">
            <v>47</v>
          </cell>
        </row>
        <row r="13">
          <cell r="K13" t="str">
            <v>Brashers, John (N)</v>
          </cell>
          <cell r="V13">
            <v>44</v>
          </cell>
        </row>
        <row r="14">
          <cell r="K14" t="str">
            <v>Brown, Tim</v>
          </cell>
          <cell r="V14">
            <v>49</v>
          </cell>
        </row>
        <row r="15">
          <cell r="K15" t="str">
            <v>Burwell, Brandon</v>
          </cell>
          <cell r="V15" t="str">
            <v/>
          </cell>
        </row>
        <row r="16">
          <cell r="K16" t="str">
            <v>Cafferty, Pat</v>
          </cell>
          <cell r="V16">
            <v>49</v>
          </cell>
        </row>
        <row r="17">
          <cell r="K17" t="str">
            <v>Carlyle, Quinton (N)</v>
          </cell>
          <cell r="V17">
            <v>49</v>
          </cell>
        </row>
        <row r="18">
          <cell r="K18" t="str">
            <v>Carter, Greg</v>
          </cell>
          <cell r="V18">
            <v>48</v>
          </cell>
        </row>
        <row r="19">
          <cell r="K19" t="str">
            <v>Casper, Steve</v>
          </cell>
          <cell r="V19">
            <v>42</v>
          </cell>
        </row>
        <row r="20">
          <cell r="K20" t="str">
            <v>Caulkins, Paul</v>
          </cell>
          <cell r="V20" t="str">
            <v/>
          </cell>
        </row>
        <row r="21">
          <cell r="K21" t="str">
            <v>Centers, Jason</v>
          </cell>
          <cell r="V21">
            <v>39</v>
          </cell>
        </row>
        <row r="22">
          <cell r="K22" t="str">
            <v>Claerhout, Todd</v>
          </cell>
          <cell r="V22">
            <v>35</v>
          </cell>
        </row>
        <row r="23">
          <cell r="K23" t="str">
            <v>Clark, John</v>
          </cell>
          <cell r="V23">
            <v>49</v>
          </cell>
        </row>
        <row r="24">
          <cell r="K24" t="str">
            <v>Cluskey, Ron</v>
          </cell>
          <cell r="V24">
            <v>44</v>
          </cell>
        </row>
        <row r="25">
          <cell r="K25" t="str">
            <v>Colgan, Jack</v>
          </cell>
          <cell r="V25">
            <v>58</v>
          </cell>
        </row>
        <row r="26">
          <cell r="K26" t="str">
            <v>Conklin, Tom</v>
          </cell>
          <cell r="V26">
            <v>36</v>
          </cell>
        </row>
        <row r="27">
          <cell r="K27" t="str">
            <v>Copple, Jim</v>
          </cell>
          <cell r="V27">
            <v>42</v>
          </cell>
        </row>
        <row r="28">
          <cell r="K28" t="str">
            <v>Coulter, Ken</v>
          </cell>
          <cell r="V28">
            <v>37</v>
          </cell>
        </row>
        <row r="29">
          <cell r="K29" t="str">
            <v>Crisco, Brad</v>
          </cell>
          <cell r="V29">
            <v>42</v>
          </cell>
        </row>
        <row r="30">
          <cell r="K30" t="str">
            <v>Criswell, Larry</v>
          </cell>
          <cell r="V30">
            <v>44</v>
          </cell>
        </row>
        <row r="31">
          <cell r="K31" t="str">
            <v>Dunbar, Al</v>
          </cell>
          <cell r="V31" t="str">
            <v/>
          </cell>
        </row>
        <row r="32">
          <cell r="K32" t="str">
            <v>Durst, Justin</v>
          </cell>
          <cell r="V32">
            <v>42</v>
          </cell>
        </row>
        <row r="33">
          <cell r="K33" t="str">
            <v>Ehens, Matt</v>
          </cell>
          <cell r="V33">
            <v>47</v>
          </cell>
        </row>
        <row r="34">
          <cell r="K34" t="str">
            <v>Ekstrand, Jared</v>
          </cell>
          <cell r="V34">
            <v>39</v>
          </cell>
        </row>
        <row r="35">
          <cell r="K35" t="str">
            <v>Evans, Clark (N)</v>
          </cell>
          <cell r="V35">
            <v>44</v>
          </cell>
        </row>
        <row r="36">
          <cell r="K36" t="str">
            <v>Ewalt, Alex</v>
          </cell>
          <cell r="V36">
            <v>46</v>
          </cell>
        </row>
        <row r="37">
          <cell r="K37" t="str">
            <v>Ewalt, Britt</v>
          </cell>
          <cell r="V37">
            <v>46</v>
          </cell>
        </row>
        <row r="38">
          <cell r="K38" t="str">
            <v>Fletcher, Mat (N)</v>
          </cell>
          <cell r="V38">
            <v>48</v>
          </cell>
        </row>
        <row r="39">
          <cell r="K39" t="str">
            <v>Frye, Kevin (N)</v>
          </cell>
          <cell r="V39">
            <v>41</v>
          </cell>
        </row>
        <row r="40">
          <cell r="K40" t="str">
            <v>Graves, Nate</v>
          </cell>
          <cell r="V40">
            <v>37</v>
          </cell>
        </row>
        <row r="41">
          <cell r="K41" t="str">
            <v>Guppy, Matt</v>
          </cell>
          <cell r="V41">
            <v>46</v>
          </cell>
        </row>
        <row r="42">
          <cell r="K42" t="str">
            <v>Halloway, Chad</v>
          </cell>
          <cell r="V42">
            <v>49</v>
          </cell>
        </row>
        <row r="43">
          <cell r="K43" t="str">
            <v>Harmon, Aaron</v>
          </cell>
          <cell r="V43">
            <v>45</v>
          </cell>
        </row>
        <row r="44">
          <cell r="K44" t="str">
            <v>Harms, Tim</v>
          </cell>
          <cell r="V44">
            <v>42</v>
          </cell>
        </row>
        <row r="45">
          <cell r="K45" t="str">
            <v>Harris, Marty (N)</v>
          </cell>
          <cell r="V45" t="str">
            <v/>
          </cell>
        </row>
        <row r="46">
          <cell r="K46" t="str">
            <v>Hart, Seth</v>
          </cell>
          <cell r="V46">
            <v>47</v>
          </cell>
        </row>
        <row r="47">
          <cell r="K47" t="str">
            <v>Haulk, Jake</v>
          </cell>
          <cell r="V47" t="str">
            <v/>
          </cell>
        </row>
        <row r="48">
          <cell r="K48" t="str">
            <v>Howard, Chris (N)</v>
          </cell>
          <cell r="V48">
            <v>45</v>
          </cell>
        </row>
        <row r="49">
          <cell r="K49" t="str">
            <v>Jackson, Bob</v>
          </cell>
          <cell r="V49">
            <v>50</v>
          </cell>
        </row>
        <row r="50">
          <cell r="K50" t="str">
            <v>Jehle, Nick</v>
          </cell>
          <cell r="V50" t="str">
            <v/>
          </cell>
        </row>
        <row r="51">
          <cell r="K51" t="str">
            <v>Jehle, Scott</v>
          </cell>
          <cell r="V51" t="str">
            <v/>
          </cell>
        </row>
        <row r="52">
          <cell r="K52" t="str">
            <v>Johns, Nate</v>
          </cell>
          <cell r="V52">
            <v>43</v>
          </cell>
        </row>
        <row r="53">
          <cell r="K53" t="str">
            <v>Kirvin, Zach</v>
          </cell>
          <cell r="V53" t="str">
            <v/>
          </cell>
        </row>
        <row r="54">
          <cell r="K54" t="str">
            <v>Kriz, Jeff</v>
          </cell>
          <cell r="V54">
            <v>36</v>
          </cell>
        </row>
        <row r="55">
          <cell r="K55" t="str">
            <v>Ludwig, Jay</v>
          </cell>
          <cell r="V55">
            <v>46</v>
          </cell>
        </row>
        <row r="56">
          <cell r="K56" t="str">
            <v>Mackie, Greg</v>
          </cell>
          <cell r="V56">
            <v>45</v>
          </cell>
        </row>
        <row r="57">
          <cell r="K57" t="str">
            <v>Maier, Tom</v>
          </cell>
          <cell r="V57">
            <v>38</v>
          </cell>
        </row>
        <row r="58">
          <cell r="K58" t="str">
            <v>McKinty, John</v>
          </cell>
          <cell r="V58">
            <v>44</v>
          </cell>
        </row>
        <row r="59">
          <cell r="K59" t="str">
            <v>Mercer, Mike (N)</v>
          </cell>
          <cell r="V59">
            <v>40</v>
          </cell>
        </row>
        <row r="60">
          <cell r="K60" t="str">
            <v>Miller, Steven</v>
          </cell>
          <cell r="V60">
            <v>41</v>
          </cell>
        </row>
        <row r="61">
          <cell r="K61" t="str">
            <v>Monroe, Jim</v>
          </cell>
          <cell r="V61">
            <v>39</v>
          </cell>
        </row>
        <row r="62">
          <cell r="K62" t="str">
            <v>Monroe, Nate</v>
          </cell>
          <cell r="V62">
            <v>36</v>
          </cell>
        </row>
        <row r="63">
          <cell r="K63" t="str">
            <v>Nader, James (N)</v>
          </cell>
          <cell r="V63">
            <v>51</v>
          </cell>
        </row>
        <row r="64">
          <cell r="K64" t="str">
            <v>Northrup, Jim</v>
          </cell>
          <cell r="V64">
            <v>42</v>
          </cell>
        </row>
        <row r="65">
          <cell r="K65" t="str">
            <v>Ott, Alex</v>
          </cell>
          <cell r="V65" t="str">
            <v/>
          </cell>
        </row>
        <row r="66">
          <cell r="K66" t="str">
            <v>Patterson, Jim</v>
          </cell>
          <cell r="V66">
            <v>41</v>
          </cell>
        </row>
        <row r="67">
          <cell r="K67" t="str">
            <v>Phillips, Ralph</v>
          </cell>
          <cell r="V67">
            <v>43</v>
          </cell>
        </row>
        <row r="68">
          <cell r="K68" t="str">
            <v>Pierson, Brent</v>
          </cell>
          <cell r="V68">
            <v>45</v>
          </cell>
        </row>
        <row r="69">
          <cell r="K69" t="str">
            <v>Powers, Brett</v>
          </cell>
          <cell r="V69">
            <v>49</v>
          </cell>
        </row>
        <row r="70">
          <cell r="K70" t="str">
            <v>Price, Curt</v>
          </cell>
          <cell r="V70">
            <v>44</v>
          </cell>
        </row>
        <row r="71">
          <cell r="K71" t="str">
            <v>Price, Eric</v>
          </cell>
          <cell r="V71" t="str">
            <v/>
          </cell>
        </row>
        <row r="72">
          <cell r="K72" t="str">
            <v>Putrich, Josh</v>
          </cell>
          <cell r="V72">
            <v>43</v>
          </cell>
        </row>
        <row r="73">
          <cell r="K73" t="str">
            <v>Ramsay, Dave</v>
          </cell>
          <cell r="V73">
            <v>39</v>
          </cell>
        </row>
        <row r="74">
          <cell r="K74" t="str">
            <v>Roberson, Damon</v>
          </cell>
          <cell r="V74">
            <v>48</v>
          </cell>
        </row>
        <row r="75">
          <cell r="K75" t="str">
            <v>Schmeig, Joel</v>
          </cell>
          <cell r="V75">
            <v>47</v>
          </cell>
        </row>
        <row r="76">
          <cell r="K76" t="str">
            <v>Self, Dallas</v>
          </cell>
          <cell r="V76">
            <v>47</v>
          </cell>
        </row>
        <row r="77">
          <cell r="K77" t="str">
            <v>Sheridan, Tyler</v>
          </cell>
          <cell r="V77">
            <v>54</v>
          </cell>
        </row>
        <row r="78">
          <cell r="K78" t="str">
            <v>Shissler, Charlie</v>
          </cell>
          <cell r="V78">
            <v>44</v>
          </cell>
        </row>
        <row r="79">
          <cell r="K79" t="str">
            <v>Shreck, Adam (N)</v>
          </cell>
          <cell r="V79" t="str">
            <v/>
          </cell>
        </row>
        <row r="80">
          <cell r="K80" t="str">
            <v>Steffes, Adam (N)</v>
          </cell>
          <cell r="V80">
            <v>42</v>
          </cell>
        </row>
        <row r="81">
          <cell r="K81" t="str">
            <v>Stillson, Jeremy</v>
          </cell>
          <cell r="V81">
            <v>34</v>
          </cell>
        </row>
        <row r="82">
          <cell r="K82" t="str">
            <v>Stillson, Ray</v>
          </cell>
          <cell r="V82">
            <v>44</v>
          </cell>
        </row>
        <row r="83">
          <cell r="K83" t="str">
            <v>Stover, Kyle (N)</v>
          </cell>
          <cell r="V83">
            <v>41</v>
          </cell>
        </row>
        <row r="84">
          <cell r="K84" t="str">
            <v>Thompson, Craig</v>
          </cell>
          <cell r="V84">
            <v>41</v>
          </cell>
        </row>
        <row r="85">
          <cell r="K85" t="str">
            <v>Thornton, Bryan</v>
          </cell>
          <cell r="V85">
            <v>70</v>
          </cell>
        </row>
      </sheetData>
      <sheetData sheetId="12">
        <row r="4">
          <cell r="K4" t="str">
            <v>Almasi, Andrew</v>
          </cell>
          <cell r="V4">
            <v>52</v>
          </cell>
        </row>
        <row r="5">
          <cell r="K5" t="str">
            <v>Almasi, Joe</v>
          </cell>
          <cell r="V5">
            <v>51</v>
          </cell>
        </row>
        <row r="6">
          <cell r="K6" t="str">
            <v>Almasi, Matt (N)</v>
          </cell>
          <cell r="V6">
            <v>47</v>
          </cell>
        </row>
        <row r="7">
          <cell r="K7" t="str">
            <v>Almasi, Tom</v>
          </cell>
          <cell r="V7">
            <v>59</v>
          </cell>
        </row>
        <row r="8">
          <cell r="K8" t="str">
            <v>Askam, Tim</v>
          </cell>
          <cell r="V8">
            <v>44</v>
          </cell>
        </row>
        <row r="9">
          <cell r="K9" t="str">
            <v>Begner, Josh</v>
          </cell>
          <cell r="V9">
            <v>42</v>
          </cell>
        </row>
        <row r="10">
          <cell r="K10" t="str">
            <v>Blum, Kenny</v>
          </cell>
          <cell r="V10">
            <v>46</v>
          </cell>
        </row>
        <row r="11">
          <cell r="K11" t="str">
            <v>Bolton, Brook</v>
          </cell>
          <cell r="V11">
            <v>47</v>
          </cell>
        </row>
        <row r="12">
          <cell r="K12" t="str">
            <v>Bourque, Philip</v>
          </cell>
          <cell r="V12">
            <v>50</v>
          </cell>
        </row>
        <row r="13">
          <cell r="K13" t="str">
            <v>Brashers, John (N)</v>
          </cell>
          <cell r="V13">
            <v>46</v>
          </cell>
        </row>
        <row r="14">
          <cell r="K14" t="str">
            <v>Brown, Tim</v>
          </cell>
          <cell r="V14" t="str">
            <v/>
          </cell>
        </row>
        <row r="15">
          <cell r="K15" t="str">
            <v>Burwell, Brandon</v>
          </cell>
          <cell r="V15">
            <v>40</v>
          </cell>
        </row>
        <row r="16">
          <cell r="K16" t="str">
            <v>Cafferty, Pat</v>
          </cell>
          <cell r="V16">
            <v>40</v>
          </cell>
        </row>
        <row r="17">
          <cell r="K17" t="str">
            <v>Carlyle, Quinton (N)</v>
          </cell>
          <cell r="V17">
            <v>46</v>
          </cell>
        </row>
        <row r="18">
          <cell r="K18" t="str">
            <v>Carter, Greg</v>
          </cell>
          <cell r="V18">
            <v>49</v>
          </cell>
        </row>
        <row r="19">
          <cell r="K19" t="str">
            <v>Casper, Steve</v>
          </cell>
          <cell r="V19">
            <v>41</v>
          </cell>
        </row>
        <row r="20">
          <cell r="K20" t="str">
            <v>Caulkins, Paul</v>
          </cell>
          <cell r="V20" t="str">
            <v/>
          </cell>
        </row>
        <row r="21">
          <cell r="K21" t="str">
            <v>Centers, Jason</v>
          </cell>
          <cell r="V21">
            <v>39</v>
          </cell>
        </row>
        <row r="22">
          <cell r="K22" t="str">
            <v>Claerhout, Todd</v>
          </cell>
          <cell r="V22">
            <v>44</v>
          </cell>
        </row>
        <row r="23">
          <cell r="K23" t="str">
            <v>Clark, John</v>
          </cell>
          <cell r="V23">
            <v>42</v>
          </cell>
        </row>
        <row r="24">
          <cell r="K24" t="str">
            <v>Cluskey, Ron</v>
          </cell>
          <cell r="V24">
            <v>48</v>
          </cell>
        </row>
        <row r="25">
          <cell r="K25" t="str">
            <v>Colgan, Jack</v>
          </cell>
          <cell r="V25">
            <v>52</v>
          </cell>
        </row>
        <row r="26">
          <cell r="K26" t="str">
            <v>Conklin, Tom</v>
          </cell>
          <cell r="V26">
            <v>41</v>
          </cell>
        </row>
        <row r="27">
          <cell r="K27" t="str">
            <v>Copple, Jim</v>
          </cell>
          <cell r="V27">
            <v>38</v>
          </cell>
        </row>
        <row r="28">
          <cell r="K28" t="str">
            <v>Coulter, Ken</v>
          </cell>
          <cell r="V28" t="str">
            <v/>
          </cell>
        </row>
        <row r="29">
          <cell r="K29" t="str">
            <v>Crisco, Brad</v>
          </cell>
          <cell r="V29">
            <v>44</v>
          </cell>
        </row>
        <row r="30">
          <cell r="K30" t="str">
            <v>Criswell, Larry</v>
          </cell>
          <cell r="V30">
            <v>42</v>
          </cell>
        </row>
        <row r="31">
          <cell r="K31" t="str">
            <v>Dunbar, Al</v>
          </cell>
          <cell r="V31" t="str">
            <v/>
          </cell>
        </row>
        <row r="32">
          <cell r="K32" t="str">
            <v>Durst, Justin</v>
          </cell>
          <cell r="V32">
            <v>46</v>
          </cell>
        </row>
        <row r="33">
          <cell r="K33" t="str">
            <v>Ehens, Matt</v>
          </cell>
          <cell r="V33">
            <v>38</v>
          </cell>
        </row>
        <row r="34">
          <cell r="K34" t="str">
            <v>Ekstrand, Jared</v>
          </cell>
          <cell r="V34">
            <v>43</v>
          </cell>
        </row>
        <row r="35">
          <cell r="K35" t="str">
            <v>Evans, Clark (N)</v>
          </cell>
          <cell r="V35">
            <v>45</v>
          </cell>
        </row>
        <row r="36">
          <cell r="K36" t="str">
            <v>Ewalt, Alex</v>
          </cell>
          <cell r="V36" t="str">
            <v/>
          </cell>
        </row>
        <row r="37">
          <cell r="K37" t="str">
            <v>Ewalt, Britt</v>
          </cell>
          <cell r="V37">
            <v>45</v>
          </cell>
        </row>
        <row r="38">
          <cell r="K38" t="str">
            <v>Fletcher, Mat (N)</v>
          </cell>
          <cell r="V38" t="str">
            <v/>
          </cell>
        </row>
        <row r="39">
          <cell r="K39" t="str">
            <v>Frye, Kevin (N)</v>
          </cell>
          <cell r="V39">
            <v>45</v>
          </cell>
        </row>
        <row r="40">
          <cell r="K40" t="str">
            <v>Graves, Nate</v>
          </cell>
          <cell r="V40">
            <v>35</v>
          </cell>
        </row>
        <row r="41">
          <cell r="K41" t="str">
            <v>Guppy, Matt</v>
          </cell>
          <cell r="V41">
            <v>41</v>
          </cell>
        </row>
        <row r="42">
          <cell r="K42" t="str">
            <v>Halloway, Chad</v>
          </cell>
          <cell r="V42">
            <v>43</v>
          </cell>
        </row>
        <row r="43">
          <cell r="K43" t="str">
            <v>Harmon, Aaron</v>
          </cell>
          <cell r="V43">
            <v>37</v>
          </cell>
        </row>
        <row r="44">
          <cell r="K44" t="str">
            <v>Harms, Tim</v>
          </cell>
          <cell r="V44">
            <v>43</v>
          </cell>
        </row>
        <row r="45">
          <cell r="K45" t="str">
            <v>Harris, Marty (N)</v>
          </cell>
          <cell r="V45" t="str">
            <v/>
          </cell>
        </row>
        <row r="46">
          <cell r="K46" t="str">
            <v>Hart, Seth</v>
          </cell>
          <cell r="V46">
            <v>41</v>
          </cell>
        </row>
        <row r="47">
          <cell r="K47" t="str">
            <v>Haulk, Jake</v>
          </cell>
          <cell r="V47">
            <v>58</v>
          </cell>
        </row>
        <row r="48">
          <cell r="K48" t="str">
            <v>Howard, Chris (N)</v>
          </cell>
          <cell r="V48">
            <v>57</v>
          </cell>
        </row>
        <row r="49">
          <cell r="K49" t="str">
            <v>Jackson, Bob</v>
          </cell>
          <cell r="V49">
            <v>49</v>
          </cell>
        </row>
        <row r="50">
          <cell r="K50" t="str">
            <v>Jehle, Nick</v>
          </cell>
          <cell r="V50">
            <v>42</v>
          </cell>
        </row>
        <row r="51">
          <cell r="K51" t="str">
            <v>Jehle, Scott</v>
          </cell>
          <cell r="V51" t="str">
            <v/>
          </cell>
        </row>
        <row r="52">
          <cell r="K52" t="str">
            <v>Johns, Nate</v>
          </cell>
          <cell r="V52">
            <v>45</v>
          </cell>
        </row>
        <row r="53">
          <cell r="K53" t="str">
            <v>Kirvin, Zach</v>
          </cell>
          <cell r="V53">
            <v>39</v>
          </cell>
        </row>
        <row r="54">
          <cell r="K54" t="str">
            <v>Kriz, Jeff</v>
          </cell>
          <cell r="V54">
            <v>37</v>
          </cell>
        </row>
        <row r="55">
          <cell r="K55" t="str">
            <v>Ludwig, Jay</v>
          </cell>
          <cell r="V55">
            <v>47</v>
          </cell>
        </row>
        <row r="56">
          <cell r="K56" t="str">
            <v>Mackie, Greg</v>
          </cell>
          <cell r="V56">
            <v>45</v>
          </cell>
        </row>
        <row r="57">
          <cell r="K57" t="str">
            <v>Maier, Tom</v>
          </cell>
          <cell r="V57">
            <v>42</v>
          </cell>
        </row>
        <row r="58">
          <cell r="K58" t="str">
            <v>McKinty, John</v>
          </cell>
          <cell r="V58">
            <v>42</v>
          </cell>
        </row>
        <row r="59">
          <cell r="K59" t="str">
            <v>Mercer, Mike (N)</v>
          </cell>
          <cell r="V59">
            <v>46</v>
          </cell>
        </row>
        <row r="60">
          <cell r="K60" t="str">
            <v>Miller, Steven</v>
          </cell>
          <cell r="V60">
            <v>42</v>
          </cell>
        </row>
        <row r="61">
          <cell r="K61" t="str">
            <v>Monroe, Jim</v>
          </cell>
          <cell r="V61">
            <v>45</v>
          </cell>
        </row>
        <row r="62">
          <cell r="K62" t="str">
            <v>Monroe, Nate</v>
          </cell>
          <cell r="V62">
            <v>36</v>
          </cell>
        </row>
        <row r="63">
          <cell r="K63" t="str">
            <v>Nader, James (N)</v>
          </cell>
          <cell r="V63">
            <v>54</v>
          </cell>
        </row>
        <row r="64">
          <cell r="K64" t="str">
            <v>Northrup, Jim</v>
          </cell>
          <cell r="V64">
            <v>40</v>
          </cell>
        </row>
        <row r="65">
          <cell r="K65" t="str">
            <v>Ott, Alex</v>
          </cell>
          <cell r="V65">
            <v>41</v>
          </cell>
        </row>
        <row r="66">
          <cell r="K66" t="str">
            <v>Patterson, Jim</v>
          </cell>
          <cell r="V66">
            <v>48</v>
          </cell>
        </row>
        <row r="67">
          <cell r="K67" t="str">
            <v>Phillips, Ralph</v>
          </cell>
          <cell r="V67">
            <v>39</v>
          </cell>
        </row>
        <row r="68">
          <cell r="K68" t="str">
            <v>Pierson, Brent</v>
          </cell>
          <cell r="V68" t="str">
            <v/>
          </cell>
        </row>
        <row r="69">
          <cell r="K69" t="str">
            <v>Powers, Brett</v>
          </cell>
          <cell r="V69">
            <v>52</v>
          </cell>
        </row>
        <row r="70">
          <cell r="K70" t="str">
            <v>Price, Curt</v>
          </cell>
          <cell r="V70" t="str">
            <v/>
          </cell>
        </row>
        <row r="71">
          <cell r="K71" t="str">
            <v>Price, Eric</v>
          </cell>
          <cell r="V71" t="str">
            <v/>
          </cell>
        </row>
        <row r="72">
          <cell r="K72" t="str">
            <v>Putrich, Josh</v>
          </cell>
          <cell r="V72">
            <v>40</v>
          </cell>
        </row>
        <row r="73">
          <cell r="K73" t="str">
            <v>Ramsay, Dave</v>
          </cell>
          <cell r="V73" t="str">
            <v/>
          </cell>
        </row>
        <row r="74">
          <cell r="K74" t="str">
            <v>Roberson, Damon</v>
          </cell>
          <cell r="V74" t="str">
            <v/>
          </cell>
        </row>
        <row r="75">
          <cell r="K75" t="str">
            <v>Schmeig, Joel</v>
          </cell>
          <cell r="V75">
            <v>49</v>
          </cell>
        </row>
        <row r="76">
          <cell r="K76" t="str">
            <v>Self, Dallas</v>
          </cell>
          <cell r="V76">
            <v>54</v>
          </cell>
        </row>
        <row r="77">
          <cell r="K77" t="str">
            <v>Sheridan, Tyler</v>
          </cell>
          <cell r="V77">
            <v>46</v>
          </cell>
        </row>
        <row r="78">
          <cell r="K78" t="str">
            <v>Shissler, Charlie</v>
          </cell>
          <cell r="V78" t="str">
            <v/>
          </cell>
        </row>
        <row r="79">
          <cell r="K79" t="str">
            <v>Shreck, Adam (N)</v>
          </cell>
          <cell r="V79">
            <v>47</v>
          </cell>
        </row>
        <row r="80">
          <cell r="K80" t="str">
            <v>Steffes, Adam (N)</v>
          </cell>
          <cell r="V80">
            <v>48</v>
          </cell>
        </row>
        <row r="81">
          <cell r="K81" t="str">
            <v>Stillson, Jeremy</v>
          </cell>
          <cell r="V81">
            <v>36</v>
          </cell>
        </row>
        <row r="82">
          <cell r="K82" t="str">
            <v>Stillson, Ray</v>
          </cell>
          <cell r="V82" t="str">
            <v/>
          </cell>
        </row>
        <row r="83">
          <cell r="K83" t="str">
            <v>Stover, Kyle (N)</v>
          </cell>
          <cell r="V83" t="str">
            <v/>
          </cell>
        </row>
        <row r="84">
          <cell r="K84" t="str">
            <v>Thompson, Craig</v>
          </cell>
          <cell r="V84">
            <v>51</v>
          </cell>
        </row>
      </sheetData>
      <sheetData sheetId="13">
        <row r="4">
          <cell r="K4" t="str">
            <v>Almasi, Andrew</v>
          </cell>
          <cell r="V4" t="str">
            <v/>
          </cell>
        </row>
        <row r="5">
          <cell r="K5" t="str">
            <v>Almasi, Joe</v>
          </cell>
          <cell r="V5" t="str">
            <v/>
          </cell>
        </row>
        <row r="6">
          <cell r="K6" t="str">
            <v>Almasi, Matt (N)</v>
          </cell>
          <cell r="V6" t="str">
            <v/>
          </cell>
        </row>
        <row r="7">
          <cell r="K7" t="str">
            <v>Almasi, Tom</v>
          </cell>
          <cell r="V7" t="str">
            <v/>
          </cell>
        </row>
        <row r="8">
          <cell r="K8" t="str">
            <v>Askam, Tim</v>
          </cell>
          <cell r="V8" t="str">
            <v/>
          </cell>
        </row>
        <row r="9">
          <cell r="K9" t="str">
            <v>Begner, Josh</v>
          </cell>
          <cell r="V9" t="str">
            <v/>
          </cell>
        </row>
        <row r="10">
          <cell r="K10" t="str">
            <v>Blum, Kenny</v>
          </cell>
          <cell r="V10" t="str">
            <v/>
          </cell>
        </row>
        <row r="11">
          <cell r="K11" t="str">
            <v>Bolton, Brook</v>
          </cell>
          <cell r="V11" t="str">
            <v/>
          </cell>
        </row>
        <row r="12">
          <cell r="K12" t="str">
            <v>Bourque, Philip</v>
          </cell>
          <cell r="V12" t="str">
            <v/>
          </cell>
        </row>
        <row r="13">
          <cell r="K13" t="str">
            <v>Brashers, John (N)</v>
          </cell>
          <cell r="V13" t="str">
            <v/>
          </cell>
        </row>
        <row r="14">
          <cell r="K14" t="str">
            <v>Brown, Tim</v>
          </cell>
          <cell r="V14" t="str">
            <v/>
          </cell>
        </row>
        <row r="15">
          <cell r="K15" t="str">
            <v>Burwell, Brandon</v>
          </cell>
          <cell r="V15" t="str">
            <v/>
          </cell>
        </row>
        <row r="16">
          <cell r="K16" t="str">
            <v>Cafferty, Pat</v>
          </cell>
          <cell r="V16" t="str">
            <v/>
          </cell>
        </row>
        <row r="17">
          <cell r="K17" t="str">
            <v>Carlyle, Quinton (N)</v>
          </cell>
          <cell r="V17" t="str">
            <v/>
          </cell>
        </row>
        <row r="18">
          <cell r="K18" t="str">
            <v>Carter, Greg</v>
          </cell>
          <cell r="V18" t="str">
            <v/>
          </cell>
        </row>
        <row r="19">
          <cell r="K19" t="str">
            <v>Casper, Steve</v>
          </cell>
          <cell r="V19" t="str">
            <v/>
          </cell>
        </row>
        <row r="20">
          <cell r="K20" t="str">
            <v>Caulkins, Paul</v>
          </cell>
          <cell r="V20" t="str">
            <v/>
          </cell>
        </row>
        <row r="21">
          <cell r="K21" t="str">
            <v>Centers, Jason</v>
          </cell>
          <cell r="V21" t="str">
            <v/>
          </cell>
        </row>
        <row r="22">
          <cell r="K22" t="str">
            <v>Claerhout, Todd</v>
          </cell>
          <cell r="V22" t="str">
            <v/>
          </cell>
        </row>
        <row r="23">
          <cell r="K23" t="str">
            <v>Clark, John</v>
          </cell>
          <cell r="V23" t="str">
            <v/>
          </cell>
        </row>
        <row r="24">
          <cell r="K24" t="str">
            <v>Cluskey, Ron</v>
          </cell>
          <cell r="V24" t="str">
            <v/>
          </cell>
        </row>
        <row r="25">
          <cell r="K25" t="str">
            <v>Colgan, Jack</v>
          </cell>
          <cell r="V25" t="str">
            <v/>
          </cell>
        </row>
        <row r="26">
          <cell r="K26" t="str">
            <v>Conklin, Tom</v>
          </cell>
          <cell r="V26" t="str">
            <v/>
          </cell>
        </row>
        <row r="27">
          <cell r="K27" t="str">
            <v>Copple, Jim</v>
          </cell>
          <cell r="V27" t="str">
            <v/>
          </cell>
        </row>
        <row r="28">
          <cell r="K28" t="str">
            <v>Coulter, Ken</v>
          </cell>
          <cell r="V28" t="str">
            <v/>
          </cell>
        </row>
        <row r="29">
          <cell r="K29" t="str">
            <v>Crisco, Brad</v>
          </cell>
          <cell r="V29" t="str">
            <v/>
          </cell>
        </row>
        <row r="30">
          <cell r="K30" t="str">
            <v>Criswell, Larry</v>
          </cell>
          <cell r="V30" t="str">
            <v/>
          </cell>
        </row>
        <row r="31">
          <cell r="K31" t="str">
            <v>Dunbar, Al</v>
          </cell>
          <cell r="V31" t="str">
            <v/>
          </cell>
        </row>
        <row r="32">
          <cell r="K32" t="str">
            <v>Durst, Justin</v>
          </cell>
          <cell r="V32" t="str">
            <v/>
          </cell>
        </row>
        <row r="33">
          <cell r="K33" t="str">
            <v>Ehens, Matt</v>
          </cell>
          <cell r="V33" t="str">
            <v/>
          </cell>
        </row>
        <row r="34">
          <cell r="K34" t="str">
            <v>Ekstrand, Jared</v>
          </cell>
          <cell r="V34" t="str">
            <v/>
          </cell>
        </row>
        <row r="35">
          <cell r="K35" t="str">
            <v>Evans, Clark (N)</v>
          </cell>
          <cell r="V35" t="str">
            <v/>
          </cell>
        </row>
        <row r="36">
          <cell r="K36" t="str">
            <v>Ewalt, Alex</v>
          </cell>
          <cell r="V36" t="str">
            <v/>
          </cell>
        </row>
        <row r="37">
          <cell r="K37" t="str">
            <v>Ewalt, Britt</v>
          </cell>
          <cell r="V37" t="str">
            <v/>
          </cell>
        </row>
        <row r="38">
          <cell r="K38" t="str">
            <v>Fletcher, Mat (N)</v>
          </cell>
          <cell r="V38" t="str">
            <v/>
          </cell>
        </row>
        <row r="39">
          <cell r="K39" t="str">
            <v>Frye, Kevin (N)</v>
          </cell>
          <cell r="V39" t="str">
            <v/>
          </cell>
        </row>
        <row r="40">
          <cell r="K40" t="str">
            <v>Graves, Nate</v>
          </cell>
          <cell r="V40" t="str">
            <v/>
          </cell>
        </row>
        <row r="41">
          <cell r="K41" t="str">
            <v>Guppy, Matt</v>
          </cell>
          <cell r="V41" t="str">
            <v/>
          </cell>
        </row>
        <row r="42">
          <cell r="K42" t="str">
            <v>Halloway, Chad</v>
          </cell>
          <cell r="V42" t="str">
            <v/>
          </cell>
        </row>
        <row r="43">
          <cell r="K43" t="str">
            <v>Harmon, Aaron</v>
          </cell>
          <cell r="V43" t="str">
            <v/>
          </cell>
        </row>
        <row r="44">
          <cell r="K44" t="str">
            <v>Harms, Tim</v>
          </cell>
          <cell r="V44" t="str">
            <v/>
          </cell>
        </row>
        <row r="45">
          <cell r="K45" t="str">
            <v>Harris, Marty (N)</v>
          </cell>
          <cell r="V45" t="str">
            <v/>
          </cell>
        </row>
        <row r="46">
          <cell r="K46" t="str">
            <v>Hart, Seth</v>
          </cell>
          <cell r="V46" t="str">
            <v/>
          </cell>
        </row>
        <row r="47">
          <cell r="K47" t="str">
            <v>Haulk, Jake</v>
          </cell>
          <cell r="V47" t="str">
            <v/>
          </cell>
        </row>
        <row r="48">
          <cell r="K48" t="str">
            <v>Howard, Chris (N)</v>
          </cell>
          <cell r="V48" t="str">
            <v/>
          </cell>
        </row>
        <row r="49">
          <cell r="K49" t="str">
            <v>Jackson, Bob</v>
          </cell>
          <cell r="V49" t="str">
            <v/>
          </cell>
        </row>
        <row r="50">
          <cell r="K50" t="str">
            <v>Jehle, Nick</v>
          </cell>
          <cell r="V50" t="str">
            <v/>
          </cell>
        </row>
        <row r="51">
          <cell r="K51" t="str">
            <v>Jehle, Scott</v>
          </cell>
          <cell r="V51" t="str">
            <v/>
          </cell>
        </row>
        <row r="52">
          <cell r="K52" t="str">
            <v>Johns, Nate</v>
          </cell>
          <cell r="V52" t="str">
            <v/>
          </cell>
        </row>
        <row r="53">
          <cell r="K53" t="str">
            <v>Kirvin, Zach</v>
          </cell>
          <cell r="V53" t="str">
            <v/>
          </cell>
        </row>
        <row r="54">
          <cell r="K54" t="str">
            <v>Kriz, Jeff</v>
          </cell>
          <cell r="V54" t="str">
            <v/>
          </cell>
        </row>
        <row r="55">
          <cell r="K55" t="str">
            <v>Ludwig, Jay</v>
          </cell>
          <cell r="V55" t="str">
            <v/>
          </cell>
        </row>
        <row r="56">
          <cell r="K56" t="str">
            <v>Mackie, Greg</v>
          </cell>
          <cell r="V56" t="str">
            <v/>
          </cell>
        </row>
        <row r="57">
          <cell r="K57" t="str">
            <v>Maier, Tom</v>
          </cell>
          <cell r="V57" t="str">
            <v/>
          </cell>
        </row>
        <row r="58">
          <cell r="K58" t="str">
            <v>McKinty, John</v>
          </cell>
          <cell r="V58" t="str">
            <v/>
          </cell>
        </row>
        <row r="59">
          <cell r="K59" t="str">
            <v>Mercer, Mike (N)</v>
          </cell>
          <cell r="V59" t="str">
            <v/>
          </cell>
        </row>
        <row r="60">
          <cell r="K60" t="str">
            <v>Miller, Steven</v>
          </cell>
          <cell r="V60" t="str">
            <v/>
          </cell>
        </row>
        <row r="61">
          <cell r="K61" t="str">
            <v>Monroe, Jim</v>
          </cell>
          <cell r="V61" t="str">
            <v/>
          </cell>
        </row>
        <row r="62">
          <cell r="K62" t="str">
            <v>Monroe, Nate</v>
          </cell>
          <cell r="V62" t="str">
            <v/>
          </cell>
        </row>
        <row r="63">
          <cell r="K63" t="str">
            <v>Nader, James (N)</v>
          </cell>
          <cell r="V63" t="str">
            <v/>
          </cell>
        </row>
        <row r="64">
          <cell r="K64" t="str">
            <v>Northrup, Jim</v>
          </cell>
          <cell r="V64" t="str">
            <v/>
          </cell>
        </row>
        <row r="65">
          <cell r="K65" t="str">
            <v>Ott, Alex</v>
          </cell>
          <cell r="V65" t="str">
            <v/>
          </cell>
        </row>
        <row r="66">
          <cell r="K66" t="str">
            <v>Patterson, Jim</v>
          </cell>
          <cell r="V66" t="str">
            <v/>
          </cell>
        </row>
        <row r="67">
          <cell r="K67" t="str">
            <v>Phillips, Ralph</v>
          </cell>
          <cell r="V67" t="str">
            <v/>
          </cell>
        </row>
        <row r="68">
          <cell r="K68" t="str">
            <v>Pierson, Brent</v>
          </cell>
          <cell r="V68" t="str">
            <v/>
          </cell>
        </row>
        <row r="69">
          <cell r="K69" t="str">
            <v>Powers, Brett</v>
          </cell>
          <cell r="V69" t="str">
            <v/>
          </cell>
        </row>
        <row r="70">
          <cell r="K70" t="str">
            <v>Price, Curt</v>
          </cell>
          <cell r="V70" t="str">
            <v/>
          </cell>
        </row>
        <row r="71">
          <cell r="K71" t="str">
            <v>Price, Eric</v>
          </cell>
          <cell r="V71" t="str">
            <v/>
          </cell>
        </row>
        <row r="72">
          <cell r="K72" t="str">
            <v>Putrich, Josh</v>
          </cell>
          <cell r="V72" t="str">
            <v/>
          </cell>
        </row>
        <row r="73">
          <cell r="K73" t="str">
            <v>Ramsay, Dave</v>
          </cell>
          <cell r="V73" t="str">
            <v/>
          </cell>
        </row>
        <row r="74">
          <cell r="K74" t="str">
            <v>Roberson, Damon</v>
          </cell>
          <cell r="V74" t="str">
            <v/>
          </cell>
        </row>
        <row r="75">
          <cell r="K75" t="str">
            <v>Schmeig, Joel</v>
          </cell>
          <cell r="V75" t="str">
            <v/>
          </cell>
        </row>
        <row r="76">
          <cell r="K76" t="str">
            <v>Self, Dallas</v>
          </cell>
          <cell r="V76" t="str">
            <v/>
          </cell>
        </row>
        <row r="77">
          <cell r="K77" t="str">
            <v>Sheridan, Tyler</v>
          </cell>
          <cell r="V77" t="str">
            <v/>
          </cell>
        </row>
        <row r="78">
          <cell r="K78" t="str">
            <v>Shissler, Charlie</v>
          </cell>
          <cell r="V78" t="str">
            <v/>
          </cell>
        </row>
        <row r="79">
          <cell r="K79" t="str">
            <v>Shreck, Adam (N)</v>
          </cell>
          <cell r="V79" t="str">
            <v/>
          </cell>
        </row>
        <row r="80">
          <cell r="K80" t="str">
            <v>Steffes, Adam (N)</v>
          </cell>
          <cell r="V80" t="str">
            <v/>
          </cell>
        </row>
        <row r="81">
          <cell r="K81" t="str">
            <v>Stillson, Jeremy</v>
          </cell>
          <cell r="V81" t="str">
            <v/>
          </cell>
        </row>
        <row r="82">
          <cell r="K82" t="str">
            <v>Stillson, Ray</v>
          </cell>
          <cell r="V82" t="str">
            <v/>
          </cell>
        </row>
        <row r="83">
          <cell r="K83" t="str">
            <v>Stover, Kyle (N)</v>
          </cell>
          <cell r="V83" t="str">
            <v/>
          </cell>
        </row>
        <row r="84">
          <cell r="K84" t="str">
            <v>Thompson, Craig</v>
          </cell>
          <cell r="V84" t="str">
            <v/>
          </cell>
        </row>
      </sheetData>
      <sheetData sheetId="14">
        <row r="4">
          <cell r="K4" t="str">
            <v>Almasi, Andrew</v>
          </cell>
          <cell r="V4" t="str">
            <v/>
          </cell>
        </row>
        <row r="5">
          <cell r="K5" t="str">
            <v>Almasi, Joe</v>
          </cell>
          <cell r="V5">
            <v>47</v>
          </cell>
        </row>
        <row r="6">
          <cell r="K6" t="str">
            <v>Almasi, Matt (N)</v>
          </cell>
          <cell r="V6">
            <v>45</v>
          </cell>
        </row>
        <row r="7">
          <cell r="K7" t="str">
            <v>Almasi, Tom</v>
          </cell>
          <cell r="V7">
            <v>57</v>
          </cell>
        </row>
        <row r="8">
          <cell r="K8" t="str">
            <v>Askam, Tim</v>
          </cell>
          <cell r="V8">
            <v>49</v>
          </cell>
        </row>
        <row r="9">
          <cell r="K9" t="str">
            <v>Begner, Josh</v>
          </cell>
          <cell r="V9">
            <v>51</v>
          </cell>
        </row>
        <row r="10">
          <cell r="K10" t="str">
            <v>Blum, Kenny</v>
          </cell>
          <cell r="V10">
            <v>49</v>
          </cell>
        </row>
        <row r="11">
          <cell r="K11" t="str">
            <v>Bolton, Brook</v>
          </cell>
          <cell r="V11">
            <v>48</v>
          </cell>
        </row>
        <row r="12">
          <cell r="K12" t="str">
            <v>Bourque, Philip</v>
          </cell>
          <cell r="V12">
            <v>49</v>
          </cell>
        </row>
        <row r="13">
          <cell r="K13" t="str">
            <v>Brashers, John (N)</v>
          </cell>
          <cell r="V13">
            <v>48</v>
          </cell>
        </row>
        <row r="14">
          <cell r="K14" t="str">
            <v>Brown, Tim</v>
          </cell>
          <cell r="V14">
            <v>51</v>
          </cell>
        </row>
        <row r="15">
          <cell r="K15" t="str">
            <v>Burwell, Brandon</v>
          </cell>
          <cell r="V15">
            <v>46</v>
          </cell>
        </row>
        <row r="16">
          <cell r="K16" t="str">
            <v>Cafferty, Pat</v>
          </cell>
          <cell r="V16">
            <v>43</v>
          </cell>
        </row>
        <row r="17">
          <cell r="K17" t="str">
            <v>Carlyle, Quinton (N)</v>
          </cell>
          <cell r="V17">
            <v>49</v>
          </cell>
        </row>
        <row r="18">
          <cell r="K18" t="str">
            <v>Carter, Greg</v>
          </cell>
          <cell r="V18">
            <v>52</v>
          </cell>
        </row>
        <row r="19">
          <cell r="K19" t="str">
            <v>Casper, Steve</v>
          </cell>
          <cell r="V19" t="str">
            <v/>
          </cell>
        </row>
        <row r="20">
          <cell r="K20" t="str">
            <v>Caulkins, Paul</v>
          </cell>
          <cell r="V20" t="str">
            <v/>
          </cell>
        </row>
        <row r="21">
          <cell r="K21" t="str">
            <v>Centers, Jason</v>
          </cell>
          <cell r="V21">
            <v>43</v>
          </cell>
        </row>
        <row r="22">
          <cell r="K22" t="str">
            <v>Claerhout, Todd</v>
          </cell>
          <cell r="V22">
            <v>45</v>
          </cell>
        </row>
        <row r="23">
          <cell r="K23" t="str">
            <v>Clark, John</v>
          </cell>
          <cell r="V23">
            <v>46</v>
          </cell>
        </row>
        <row r="24">
          <cell r="K24" t="str">
            <v>Cluskey, Ron</v>
          </cell>
          <cell r="V24">
            <v>51</v>
          </cell>
        </row>
        <row r="25">
          <cell r="K25" t="str">
            <v>Colgan, Jack</v>
          </cell>
          <cell r="V25">
            <v>66</v>
          </cell>
        </row>
        <row r="26">
          <cell r="K26" t="str">
            <v>Conklin, Tom</v>
          </cell>
          <cell r="V26">
            <v>39</v>
          </cell>
        </row>
        <row r="27">
          <cell r="K27" t="str">
            <v>Copple, Jim</v>
          </cell>
          <cell r="V27">
            <v>46</v>
          </cell>
        </row>
        <row r="28">
          <cell r="K28" t="str">
            <v>Coulter, Ken</v>
          </cell>
          <cell r="V28">
            <v>38</v>
          </cell>
        </row>
        <row r="29">
          <cell r="K29" t="str">
            <v>Crisco, Brad</v>
          </cell>
          <cell r="V29">
            <v>49</v>
          </cell>
        </row>
        <row r="30">
          <cell r="K30" t="str">
            <v>Criswell, Larry</v>
          </cell>
          <cell r="V30">
            <v>44</v>
          </cell>
        </row>
        <row r="31">
          <cell r="K31" t="str">
            <v>Dunbar, Al</v>
          </cell>
          <cell r="V31">
            <v>45</v>
          </cell>
        </row>
        <row r="32">
          <cell r="K32" t="str">
            <v>Durst, Justin</v>
          </cell>
          <cell r="V32">
            <v>41</v>
          </cell>
        </row>
        <row r="33">
          <cell r="K33" t="str">
            <v>Ehens, Matt</v>
          </cell>
          <cell r="V33">
            <v>45</v>
          </cell>
        </row>
        <row r="34">
          <cell r="K34" t="str">
            <v>Ekstrand, Jared</v>
          </cell>
          <cell r="V34">
            <v>37</v>
          </cell>
        </row>
        <row r="35">
          <cell r="K35" t="str">
            <v>Evans, Clark (N)</v>
          </cell>
          <cell r="V35" t="str">
            <v/>
          </cell>
        </row>
        <row r="36">
          <cell r="K36" t="str">
            <v>Ewalt, Alex</v>
          </cell>
          <cell r="V36">
            <v>51</v>
          </cell>
        </row>
        <row r="37">
          <cell r="K37" t="str">
            <v>Ewalt, Britt</v>
          </cell>
          <cell r="V37">
            <v>50</v>
          </cell>
        </row>
        <row r="38">
          <cell r="K38" t="str">
            <v>Fletcher, Mat (N)</v>
          </cell>
          <cell r="V38">
            <v>49</v>
          </cell>
        </row>
        <row r="39">
          <cell r="K39" t="str">
            <v>Frye, Kevin (N)</v>
          </cell>
          <cell r="V39">
            <v>49</v>
          </cell>
        </row>
        <row r="40">
          <cell r="K40" t="str">
            <v>Graves, Nate</v>
          </cell>
          <cell r="V40">
            <v>39</v>
          </cell>
        </row>
        <row r="41">
          <cell r="K41" t="str">
            <v>Guppy, Matt</v>
          </cell>
          <cell r="V41" t="str">
            <v/>
          </cell>
        </row>
        <row r="42">
          <cell r="K42" t="str">
            <v>Halloway, Chad</v>
          </cell>
          <cell r="V42">
            <v>49</v>
          </cell>
        </row>
        <row r="43">
          <cell r="K43" t="str">
            <v>Harmon, Aaron</v>
          </cell>
          <cell r="V43">
            <v>44</v>
          </cell>
        </row>
        <row r="44">
          <cell r="K44" t="str">
            <v>Harms, Tim</v>
          </cell>
          <cell r="V44">
            <v>44</v>
          </cell>
        </row>
        <row r="45">
          <cell r="K45" t="str">
            <v>Harris, Marty (N)</v>
          </cell>
          <cell r="V45" t="str">
            <v/>
          </cell>
        </row>
        <row r="46">
          <cell r="K46" t="str">
            <v>Hart, Seth</v>
          </cell>
          <cell r="V46" t="str">
            <v/>
          </cell>
        </row>
        <row r="47">
          <cell r="K47" t="str">
            <v>Haulk, Jake</v>
          </cell>
          <cell r="V47">
            <v>52</v>
          </cell>
        </row>
        <row r="48">
          <cell r="K48" t="str">
            <v>Howard, Chris (N)</v>
          </cell>
          <cell r="V48">
            <v>55</v>
          </cell>
        </row>
        <row r="49">
          <cell r="K49" t="str">
            <v>Jackson, Bob</v>
          </cell>
          <cell r="V49">
            <v>46</v>
          </cell>
        </row>
        <row r="50">
          <cell r="K50" t="str">
            <v>Jehle, Nick</v>
          </cell>
          <cell r="V50">
            <v>42</v>
          </cell>
        </row>
        <row r="51">
          <cell r="K51" t="str">
            <v>Jehle, Scott</v>
          </cell>
          <cell r="V51" t="str">
            <v/>
          </cell>
        </row>
        <row r="52">
          <cell r="K52" t="str">
            <v>Johns, Nate</v>
          </cell>
          <cell r="V52">
            <v>50</v>
          </cell>
        </row>
        <row r="53">
          <cell r="K53" t="str">
            <v>Kirvin, Zach</v>
          </cell>
          <cell r="V53">
            <v>43</v>
          </cell>
        </row>
        <row r="54">
          <cell r="K54" t="str">
            <v>Kriz, Jeff</v>
          </cell>
          <cell r="V54">
            <v>49</v>
          </cell>
        </row>
        <row r="55">
          <cell r="K55" t="str">
            <v>Ludwig, Jay</v>
          </cell>
          <cell r="V55">
            <v>46</v>
          </cell>
        </row>
        <row r="56">
          <cell r="K56" t="str">
            <v>Mackie, Greg</v>
          </cell>
          <cell r="V56">
            <v>47</v>
          </cell>
        </row>
        <row r="57">
          <cell r="K57" t="str">
            <v>Maier, Tom</v>
          </cell>
          <cell r="V57">
            <v>46</v>
          </cell>
        </row>
        <row r="58">
          <cell r="K58" t="str">
            <v>McKinty, John</v>
          </cell>
          <cell r="V58">
            <v>44</v>
          </cell>
        </row>
        <row r="59">
          <cell r="K59" t="str">
            <v>Mercer, Mike (N)</v>
          </cell>
          <cell r="V59">
            <v>47</v>
          </cell>
        </row>
        <row r="60">
          <cell r="K60" t="str">
            <v>Miller, Steven</v>
          </cell>
          <cell r="V60" t="str">
            <v/>
          </cell>
        </row>
        <row r="61">
          <cell r="K61" t="str">
            <v>Monroe, Jim</v>
          </cell>
          <cell r="V61">
            <v>48</v>
          </cell>
        </row>
        <row r="62">
          <cell r="K62" t="str">
            <v>Monroe, Nate</v>
          </cell>
          <cell r="V62">
            <v>37</v>
          </cell>
        </row>
        <row r="63">
          <cell r="K63" t="str">
            <v>Nader, James (N)</v>
          </cell>
          <cell r="V63" t="str">
            <v/>
          </cell>
        </row>
        <row r="64">
          <cell r="K64" t="str">
            <v>Northrup, Jim</v>
          </cell>
          <cell r="V64">
            <v>45</v>
          </cell>
        </row>
        <row r="65">
          <cell r="K65" t="str">
            <v>Ott, Alex</v>
          </cell>
          <cell r="V65" t="str">
            <v/>
          </cell>
        </row>
        <row r="66">
          <cell r="K66" t="str">
            <v>Patterson, Jim</v>
          </cell>
          <cell r="V66">
            <v>45</v>
          </cell>
        </row>
        <row r="67">
          <cell r="K67" t="str">
            <v>Phillips, Ralph</v>
          </cell>
          <cell r="V67" t="str">
            <v/>
          </cell>
        </row>
        <row r="68">
          <cell r="K68" t="str">
            <v>Pierson, Brent</v>
          </cell>
          <cell r="V68">
            <v>50</v>
          </cell>
        </row>
        <row r="69">
          <cell r="K69" t="str">
            <v>Powers, Brett</v>
          </cell>
          <cell r="V69">
            <v>50</v>
          </cell>
        </row>
        <row r="70">
          <cell r="K70" t="str">
            <v>Price, Curt</v>
          </cell>
          <cell r="V70">
            <v>51</v>
          </cell>
        </row>
        <row r="71">
          <cell r="K71" t="str">
            <v>Price, Eric</v>
          </cell>
          <cell r="V71">
            <v>51</v>
          </cell>
        </row>
        <row r="72">
          <cell r="K72" t="str">
            <v>Putrich, Josh</v>
          </cell>
          <cell r="V72">
            <v>37</v>
          </cell>
        </row>
        <row r="73">
          <cell r="K73" t="str">
            <v>Ramsay, Dave</v>
          </cell>
          <cell r="V73">
            <v>40</v>
          </cell>
        </row>
        <row r="74">
          <cell r="K74" t="str">
            <v>Roberson, Damon</v>
          </cell>
          <cell r="V74">
            <v>49</v>
          </cell>
        </row>
        <row r="75">
          <cell r="K75" t="str">
            <v>Schmeig, Joel</v>
          </cell>
          <cell r="V75">
            <v>53</v>
          </cell>
        </row>
        <row r="76">
          <cell r="K76" t="str">
            <v>Self, Dallas</v>
          </cell>
          <cell r="V76">
            <v>58</v>
          </cell>
        </row>
        <row r="77">
          <cell r="K77" t="str">
            <v>Sheridan, Tyler</v>
          </cell>
          <cell r="V77">
            <v>51</v>
          </cell>
        </row>
        <row r="78">
          <cell r="K78" t="str">
            <v>Shissler, Charlie</v>
          </cell>
          <cell r="V78" t="str">
            <v/>
          </cell>
        </row>
        <row r="79">
          <cell r="K79" t="str">
            <v>Shreck, Adam (N)</v>
          </cell>
          <cell r="V79">
            <v>47</v>
          </cell>
        </row>
        <row r="80">
          <cell r="K80" t="str">
            <v>Steffes, Adam (N)</v>
          </cell>
          <cell r="V80" t="str">
            <v/>
          </cell>
        </row>
        <row r="81">
          <cell r="K81" t="str">
            <v>Stillson, Jeremy</v>
          </cell>
          <cell r="V81">
            <v>39</v>
          </cell>
        </row>
        <row r="82">
          <cell r="K82" t="str">
            <v>Stillson, Ray</v>
          </cell>
          <cell r="V82">
            <v>48</v>
          </cell>
        </row>
        <row r="83">
          <cell r="K83" t="str">
            <v>Stover, Kyle (N)</v>
          </cell>
          <cell r="V83">
            <v>41</v>
          </cell>
        </row>
        <row r="84">
          <cell r="K84" t="str">
            <v>Thompson, Craig</v>
          </cell>
          <cell r="V84" t="str">
            <v/>
          </cell>
        </row>
      </sheetData>
      <sheetData sheetId="15">
        <row r="4">
          <cell r="K4" t="str">
            <v>Almasi, Andrew</v>
          </cell>
          <cell r="V4" t="str">
            <v/>
          </cell>
        </row>
        <row r="5">
          <cell r="K5" t="str">
            <v>Almasi, Joe</v>
          </cell>
          <cell r="V5" t="str">
            <v/>
          </cell>
        </row>
        <row r="6">
          <cell r="K6" t="str">
            <v>Almasi, Matt (N)</v>
          </cell>
          <cell r="V6">
            <v>48</v>
          </cell>
        </row>
        <row r="7">
          <cell r="K7" t="str">
            <v>Almasi, Tom</v>
          </cell>
          <cell r="V7">
            <v>62</v>
          </cell>
        </row>
        <row r="8">
          <cell r="K8" t="str">
            <v>Askam, Tim</v>
          </cell>
          <cell r="V8">
            <v>46</v>
          </cell>
        </row>
        <row r="9">
          <cell r="K9" t="str">
            <v>Begner, Josh</v>
          </cell>
          <cell r="V9">
            <v>42</v>
          </cell>
        </row>
        <row r="10">
          <cell r="K10" t="str">
            <v>Blum, Kenny</v>
          </cell>
          <cell r="V10" t="str">
            <v/>
          </cell>
        </row>
        <row r="11">
          <cell r="K11" t="str">
            <v>Bolton, Brook</v>
          </cell>
          <cell r="V11" t="str">
            <v/>
          </cell>
        </row>
        <row r="12">
          <cell r="K12" t="str">
            <v>Bourque, Philip</v>
          </cell>
          <cell r="V12">
            <v>49</v>
          </cell>
        </row>
        <row r="13">
          <cell r="K13" t="str">
            <v>Brashers, John (N)</v>
          </cell>
          <cell r="V13">
            <v>44</v>
          </cell>
        </row>
        <row r="14">
          <cell r="K14" t="str">
            <v>Brown, Tim</v>
          </cell>
          <cell r="V14">
            <v>46</v>
          </cell>
        </row>
        <row r="15">
          <cell r="K15" t="str">
            <v>Burwell, Brandon</v>
          </cell>
          <cell r="V15" t="str">
            <v/>
          </cell>
        </row>
        <row r="16">
          <cell r="K16" t="str">
            <v>Cafferty, Pat</v>
          </cell>
          <cell r="V16">
            <v>41</v>
          </cell>
        </row>
        <row r="17">
          <cell r="K17" t="str">
            <v>Carlyle, Quinton (N)</v>
          </cell>
          <cell r="V17" t="str">
            <v/>
          </cell>
        </row>
        <row r="18">
          <cell r="K18" t="str">
            <v>Carter, Greg</v>
          </cell>
          <cell r="V18">
            <v>47</v>
          </cell>
        </row>
        <row r="19">
          <cell r="K19" t="str">
            <v>Casper, Steve</v>
          </cell>
          <cell r="V19">
            <v>38</v>
          </cell>
        </row>
        <row r="20">
          <cell r="K20" t="str">
            <v>Caulkins, Paul</v>
          </cell>
          <cell r="V20">
            <v>46</v>
          </cell>
        </row>
        <row r="21">
          <cell r="K21" t="str">
            <v>Centers, Jason</v>
          </cell>
          <cell r="V21">
            <v>43</v>
          </cell>
        </row>
        <row r="22">
          <cell r="K22" t="str">
            <v>Claerhout, Todd</v>
          </cell>
          <cell r="V22">
            <v>40</v>
          </cell>
        </row>
        <row r="23">
          <cell r="K23" t="str">
            <v>Clark, John</v>
          </cell>
          <cell r="V23">
            <v>40</v>
          </cell>
        </row>
        <row r="24">
          <cell r="K24" t="str">
            <v>Cluskey, Ron</v>
          </cell>
          <cell r="V24">
            <v>50</v>
          </cell>
        </row>
        <row r="25">
          <cell r="K25" t="str">
            <v>Colgan, Jack</v>
          </cell>
          <cell r="V25" t="str">
            <v/>
          </cell>
        </row>
        <row r="26">
          <cell r="K26" t="str">
            <v>Conklin, Tom</v>
          </cell>
          <cell r="V26">
            <v>34</v>
          </cell>
        </row>
        <row r="27">
          <cell r="K27" t="str">
            <v>Copple, Jim</v>
          </cell>
          <cell r="V27">
            <v>45</v>
          </cell>
        </row>
        <row r="28">
          <cell r="K28" t="str">
            <v>Coulter, Ken</v>
          </cell>
          <cell r="V28">
            <v>38</v>
          </cell>
        </row>
        <row r="29">
          <cell r="K29" t="str">
            <v>Crisco, Brad</v>
          </cell>
          <cell r="V29" t="str">
            <v/>
          </cell>
        </row>
        <row r="30">
          <cell r="K30" t="str">
            <v>Criswell, Larry</v>
          </cell>
          <cell r="V30">
            <v>38</v>
          </cell>
        </row>
        <row r="31">
          <cell r="K31" t="str">
            <v>Dunbar, Al</v>
          </cell>
          <cell r="V31">
            <v>47</v>
          </cell>
        </row>
        <row r="32">
          <cell r="K32" t="str">
            <v>Durst, Justin</v>
          </cell>
          <cell r="V32">
            <v>40</v>
          </cell>
        </row>
        <row r="33">
          <cell r="K33" t="str">
            <v>Ehens, Matt</v>
          </cell>
          <cell r="V33">
            <v>39</v>
          </cell>
        </row>
        <row r="34">
          <cell r="K34" t="str">
            <v>Ekstrand, Jared</v>
          </cell>
          <cell r="V34">
            <v>36</v>
          </cell>
        </row>
        <row r="35">
          <cell r="K35" t="str">
            <v>Evans, Clark (N)</v>
          </cell>
          <cell r="V35" t="str">
            <v/>
          </cell>
        </row>
        <row r="36">
          <cell r="K36" t="str">
            <v>Ewalt, Alex</v>
          </cell>
          <cell r="V36">
            <v>47</v>
          </cell>
        </row>
        <row r="37">
          <cell r="K37" t="str">
            <v>Ewalt, Britt</v>
          </cell>
          <cell r="V37">
            <v>45</v>
          </cell>
        </row>
        <row r="38">
          <cell r="K38" t="str">
            <v>Fletcher, Mat (N)</v>
          </cell>
          <cell r="V38">
            <v>45</v>
          </cell>
        </row>
        <row r="39">
          <cell r="K39" t="str">
            <v>Frye, Kevin (N)</v>
          </cell>
          <cell r="V39">
            <v>43</v>
          </cell>
        </row>
        <row r="40">
          <cell r="K40" t="str">
            <v>Graves, Nate</v>
          </cell>
          <cell r="V40">
            <v>38</v>
          </cell>
        </row>
        <row r="41">
          <cell r="K41" t="str">
            <v>Guppy, Matt</v>
          </cell>
          <cell r="V41">
            <v>41</v>
          </cell>
        </row>
        <row r="42">
          <cell r="K42" t="str">
            <v>Halloway, Chad</v>
          </cell>
          <cell r="V42">
            <v>43</v>
          </cell>
        </row>
        <row r="43">
          <cell r="K43" t="str">
            <v>Harmon, Aaron</v>
          </cell>
          <cell r="V43">
            <v>40</v>
          </cell>
        </row>
        <row r="44">
          <cell r="K44" t="str">
            <v>Harms, Tim</v>
          </cell>
          <cell r="V44">
            <v>38</v>
          </cell>
        </row>
        <row r="45">
          <cell r="K45" t="str">
            <v>Harris, Marty (N)</v>
          </cell>
          <cell r="V45">
            <v>42</v>
          </cell>
        </row>
        <row r="46">
          <cell r="K46" t="str">
            <v>Hart, Seth</v>
          </cell>
          <cell r="V46">
            <v>49</v>
          </cell>
        </row>
        <row r="47">
          <cell r="K47" t="str">
            <v>Haulk, Jake</v>
          </cell>
          <cell r="V47">
            <v>54</v>
          </cell>
        </row>
        <row r="48">
          <cell r="K48" t="str">
            <v>Howard, Chris (N)</v>
          </cell>
          <cell r="V48">
            <v>42</v>
          </cell>
        </row>
        <row r="49">
          <cell r="K49" t="str">
            <v>Jackson, Bob</v>
          </cell>
          <cell r="V49">
            <v>48</v>
          </cell>
        </row>
        <row r="50">
          <cell r="K50" t="str">
            <v>Jehle, Nick</v>
          </cell>
          <cell r="V50">
            <v>42</v>
          </cell>
        </row>
        <row r="51">
          <cell r="K51" t="str">
            <v>Jehle, Scott</v>
          </cell>
          <cell r="V51">
            <v>42</v>
          </cell>
        </row>
        <row r="52">
          <cell r="K52" t="str">
            <v>Johns, Nate</v>
          </cell>
          <cell r="V52">
            <v>42</v>
          </cell>
        </row>
        <row r="53">
          <cell r="K53" t="str">
            <v>Kirvin, Zach</v>
          </cell>
          <cell r="V53">
            <v>40</v>
          </cell>
        </row>
        <row r="54">
          <cell r="K54" t="str">
            <v>Kriz, Jeff</v>
          </cell>
          <cell r="V54">
            <v>38</v>
          </cell>
        </row>
        <row r="55">
          <cell r="K55" t="str">
            <v>Ludwig, Jay</v>
          </cell>
          <cell r="V55">
            <v>44</v>
          </cell>
        </row>
        <row r="56">
          <cell r="K56" t="str">
            <v>Mackie, Greg</v>
          </cell>
          <cell r="V56" t="str">
            <v/>
          </cell>
        </row>
        <row r="57">
          <cell r="K57" t="str">
            <v>Maier, Tom</v>
          </cell>
          <cell r="V57" t="str">
            <v/>
          </cell>
        </row>
        <row r="58">
          <cell r="K58" t="str">
            <v>McKinty, John</v>
          </cell>
          <cell r="V58">
            <v>41</v>
          </cell>
        </row>
        <row r="59">
          <cell r="K59" t="str">
            <v>Mercer, Mike (N)</v>
          </cell>
          <cell r="V59">
            <v>42</v>
          </cell>
        </row>
        <row r="60">
          <cell r="K60" t="str">
            <v>Miller, Steven</v>
          </cell>
          <cell r="V60">
            <v>38</v>
          </cell>
        </row>
        <row r="61">
          <cell r="K61" t="str">
            <v>Monroe, Jim</v>
          </cell>
          <cell r="V61">
            <v>42</v>
          </cell>
        </row>
        <row r="62">
          <cell r="K62" t="str">
            <v>Monroe, Nate</v>
          </cell>
          <cell r="V62">
            <v>36</v>
          </cell>
        </row>
        <row r="63">
          <cell r="K63" t="str">
            <v>Nader, James (N)</v>
          </cell>
          <cell r="V63">
            <v>48</v>
          </cell>
        </row>
        <row r="64">
          <cell r="K64" t="str">
            <v>Northrup, Jim</v>
          </cell>
          <cell r="V64">
            <v>38</v>
          </cell>
        </row>
        <row r="65">
          <cell r="K65" t="str">
            <v>Ott, Alex</v>
          </cell>
          <cell r="V65">
            <v>35</v>
          </cell>
        </row>
        <row r="66">
          <cell r="K66" t="str">
            <v>Patterson, Jim</v>
          </cell>
          <cell r="V66">
            <v>44</v>
          </cell>
        </row>
        <row r="67">
          <cell r="K67" t="str">
            <v>Phillips, Ralph</v>
          </cell>
          <cell r="V67" t="str">
            <v/>
          </cell>
        </row>
        <row r="68">
          <cell r="K68" t="str">
            <v>Pierson, Brent</v>
          </cell>
          <cell r="V68">
            <v>47</v>
          </cell>
        </row>
        <row r="69">
          <cell r="K69" t="str">
            <v>Powers, Brett</v>
          </cell>
          <cell r="V69" t="str">
            <v/>
          </cell>
        </row>
        <row r="70">
          <cell r="K70" t="str">
            <v>Price, Curt</v>
          </cell>
          <cell r="V70">
            <v>51</v>
          </cell>
        </row>
        <row r="71">
          <cell r="K71" t="str">
            <v>Price, Eric</v>
          </cell>
          <cell r="V71">
            <v>52</v>
          </cell>
        </row>
        <row r="72">
          <cell r="K72" t="str">
            <v>Putrich, Josh</v>
          </cell>
          <cell r="V72">
            <v>42</v>
          </cell>
        </row>
        <row r="73">
          <cell r="K73" t="str">
            <v>Ramsay, Dave</v>
          </cell>
          <cell r="V73">
            <v>38</v>
          </cell>
        </row>
        <row r="74">
          <cell r="K74" t="str">
            <v>Roberson, Damon</v>
          </cell>
          <cell r="V74">
            <v>43</v>
          </cell>
        </row>
        <row r="75">
          <cell r="K75" t="str">
            <v>Schmeig, Joel</v>
          </cell>
          <cell r="V75">
            <v>53</v>
          </cell>
        </row>
        <row r="76">
          <cell r="K76" t="str">
            <v>Self, Dallas</v>
          </cell>
          <cell r="V76">
            <v>50</v>
          </cell>
        </row>
        <row r="77">
          <cell r="K77" t="str">
            <v>Sheridan, Tyler</v>
          </cell>
          <cell r="V77">
            <v>47</v>
          </cell>
        </row>
        <row r="78">
          <cell r="K78" t="str">
            <v>Shissler, Charlie</v>
          </cell>
          <cell r="V78">
            <v>43</v>
          </cell>
        </row>
        <row r="79">
          <cell r="K79" t="str">
            <v>Shreck, Adam (N)</v>
          </cell>
          <cell r="V79">
            <v>46</v>
          </cell>
        </row>
        <row r="80">
          <cell r="K80" t="str">
            <v>Steffes, Adam (N)</v>
          </cell>
          <cell r="V80">
            <v>41</v>
          </cell>
        </row>
        <row r="81">
          <cell r="K81" t="str">
            <v>Stillson, Jeremy</v>
          </cell>
          <cell r="V81">
            <v>36</v>
          </cell>
        </row>
        <row r="82">
          <cell r="K82" t="str">
            <v>Stillson, Ray</v>
          </cell>
          <cell r="V82" t="str">
            <v/>
          </cell>
        </row>
        <row r="83">
          <cell r="K83" t="str">
            <v>Stover, Kyle (N)</v>
          </cell>
          <cell r="V83">
            <v>40</v>
          </cell>
        </row>
        <row r="84">
          <cell r="K84" t="str">
            <v>Thompson, Craig</v>
          </cell>
          <cell r="V84">
            <v>47</v>
          </cell>
        </row>
      </sheetData>
      <sheetData sheetId="16">
        <row r="4">
          <cell r="K4" t="str">
            <v>Almasi, Andrew</v>
          </cell>
          <cell r="V4">
            <v>59</v>
          </cell>
        </row>
        <row r="5">
          <cell r="K5" t="str">
            <v>Almasi, Joe</v>
          </cell>
          <cell r="V5" t="str">
            <v/>
          </cell>
        </row>
        <row r="6">
          <cell r="K6" t="str">
            <v>Almasi, Matt (N)</v>
          </cell>
          <cell r="V6" t="str">
            <v/>
          </cell>
        </row>
        <row r="7">
          <cell r="K7" t="str">
            <v>Almasi, Tom</v>
          </cell>
          <cell r="V7">
            <v>70</v>
          </cell>
        </row>
        <row r="8">
          <cell r="K8" t="str">
            <v>Askam, Tim</v>
          </cell>
          <cell r="V8" t="str">
            <v/>
          </cell>
        </row>
        <row r="9">
          <cell r="K9" t="str">
            <v>Begner, Josh</v>
          </cell>
          <cell r="V9">
            <v>42</v>
          </cell>
        </row>
        <row r="10">
          <cell r="K10" t="str">
            <v>Blum, Kenny</v>
          </cell>
          <cell r="V10">
            <v>46</v>
          </cell>
        </row>
        <row r="11">
          <cell r="K11" t="str">
            <v>Bolton, Brook</v>
          </cell>
          <cell r="V11">
            <v>52</v>
          </cell>
        </row>
        <row r="12">
          <cell r="K12" t="str">
            <v>Bourque, Philip</v>
          </cell>
          <cell r="V12">
            <v>52</v>
          </cell>
        </row>
        <row r="13">
          <cell r="K13" t="str">
            <v>Brashers, John (N)</v>
          </cell>
          <cell r="V13">
            <v>47</v>
          </cell>
        </row>
        <row r="14">
          <cell r="K14" t="str">
            <v>Brown, Tim</v>
          </cell>
          <cell r="V14" t="str">
            <v/>
          </cell>
        </row>
        <row r="15">
          <cell r="K15" t="str">
            <v>Burwell, Brandon</v>
          </cell>
          <cell r="V15">
            <v>42</v>
          </cell>
        </row>
        <row r="16">
          <cell r="K16" t="str">
            <v>Cafferty, Pat</v>
          </cell>
          <cell r="V16">
            <v>43</v>
          </cell>
        </row>
        <row r="17">
          <cell r="K17" t="str">
            <v>Carlyle, Quinton (N)</v>
          </cell>
          <cell r="V17">
            <v>48</v>
          </cell>
        </row>
        <row r="18">
          <cell r="K18" t="str">
            <v>Carter, Greg</v>
          </cell>
          <cell r="V18">
            <v>49</v>
          </cell>
        </row>
        <row r="19">
          <cell r="K19" t="str">
            <v>Casper, Steve</v>
          </cell>
          <cell r="V19">
            <v>38</v>
          </cell>
        </row>
        <row r="20">
          <cell r="K20" t="str">
            <v>Caulkins, Paul</v>
          </cell>
          <cell r="V20">
            <v>47</v>
          </cell>
        </row>
        <row r="21">
          <cell r="K21" t="str">
            <v>Centers, Jason</v>
          </cell>
          <cell r="V21">
            <v>44</v>
          </cell>
        </row>
        <row r="22">
          <cell r="K22" t="str">
            <v>Claerhout, Todd</v>
          </cell>
          <cell r="V22">
            <v>41</v>
          </cell>
        </row>
        <row r="23">
          <cell r="K23" t="str">
            <v>Clark, John</v>
          </cell>
          <cell r="V23">
            <v>41</v>
          </cell>
        </row>
        <row r="24">
          <cell r="K24" t="str">
            <v>Cluskey, Ron</v>
          </cell>
          <cell r="V24">
            <v>52</v>
          </cell>
        </row>
        <row r="25">
          <cell r="K25" t="str">
            <v>Colgan, Jack</v>
          </cell>
          <cell r="V25">
            <v>56</v>
          </cell>
        </row>
        <row r="26">
          <cell r="K26" t="str">
            <v>Conklin, Tom</v>
          </cell>
          <cell r="V26">
            <v>41</v>
          </cell>
        </row>
        <row r="27">
          <cell r="K27" t="str">
            <v>Copple, Jim</v>
          </cell>
          <cell r="V27">
            <v>49</v>
          </cell>
        </row>
        <row r="28">
          <cell r="K28" t="str">
            <v>Coulter, Ken</v>
          </cell>
          <cell r="V28">
            <v>37</v>
          </cell>
        </row>
        <row r="29">
          <cell r="K29" t="str">
            <v>Crisco, Brad</v>
          </cell>
          <cell r="V29">
            <v>42</v>
          </cell>
        </row>
        <row r="30">
          <cell r="K30" t="str">
            <v>Criswell, Larry</v>
          </cell>
          <cell r="V30">
            <v>41</v>
          </cell>
        </row>
        <row r="31">
          <cell r="K31" t="str">
            <v>Dunbar, Al</v>
          </cell>
          <cell r="V31" t="str">
            <v/>
          </cell>
        </row>
        <row r="32">
          <cell r="K32" t="str">
            <v>Durst, Justin</v>
          </cell>
          <cell r="V32">
            <v>39</v>
          </cell>
        </row>
        <row r="33">
          <cell r="K33" t="str">
            <v>Ehens, Matt</v>
          </cell>
          <cell r="V33" t="str">
            <v/>
          </cell>
        </row>
        <row r="34">
          <cell r="K34" t="str">
            <v>Ekstrand, Jared</v>
          </cell>
          <cell r="V34" t="str">
            <v/>
          </cell>
        </row>
        <row r="35">
          <cell r="K35" t="str">
            <v>Evans, Clark (N)</v>
          </cell>
          <cell r="V35">
            <v>44</v>
          </cell>
        </row>
        <row r="36">
          <cell r="K36" t="str">
            <v>Ewalt, Alex</v>
          </cell>
          <cell r="V36">
            <v>43</v>
          </cell>
        </row>
        <row r="37">
          <cell r="K37" t="str">
            <v>Ewalt, Britt</v>
          </cell>
          <cell r="V37" t="str">
            <v/>
          </cell>
        </row>
        <row r="38">
          <cell r="K38" t="str">
            <v>Fletcher, Mat (N)</v>
          </cell>
          <cell r="V38" t="str">
            <v/>
          </cell>
        </row>
        <row r="39">
          <cell r="K39" t="str">
            <v>Frye, Kevin (N)</v>
          </cell>
          <cell r="V39">
            <v>51</v>
          </cell>
        </row>
        <row r="40">
          <cell r="K40" t="str">
            <v>Graves, Nate</v>
          </cell>
          <cell r="V40">
            <v>35</v>
          </cell>
        </row>
        <row r="41">
          <cell r="K41" t="str">
            <v>Guppy, Matt</v>
          </cell>
          <cell r="V41">
            <v>48</v>
          </cell>
        </row>
        <row r="42">
          <cell r="K42" t="str">
            <v>Halloway, Chad</v>
          </cell>
          <cell r="V42">
            <v>40</v>
          </cell>
        </row>
        <row r="43">
          <cell r="K43" t="str">
            <v>Harmon, Aaron</v>
          </cell>
          <cell r="V43">
            <v>40</v>
          </cell>
        </row>
        <row r="44">
          <cell r="K44" t="str">
            <v>Harms, Tim</v>
          </cell>
          <cell r="V44">
            <v>42</v>
          </cell>
        </row>
        <row r="45">
          <cell r="K45" t="str">
            <v>Harris, Marty (N)</v>
          </cell>
          <cell r="V45" t="str">
            <v/>
          </cell>
        </row>
        <row r="46">
          <cell r="K46" t="str">
            <v>Hart, Seth</v>
          </cell>
          <cell r="V46">
            <v>49</v>
          </cell>
        </row>
        <row r="47">
          <cell r="K47" t="str">
            <v>Haulk, Jake</v>
          </cell>
          <cell r="V47">
            <v>48</v>
          </cell>
        </row>
        <row r="48">
          <cell r="K48" t="str">
            <v>Howard, Chris (N)</v>
          </cell>
          <cell r="V48">
            <v>47</v>
          </cell>
        </row>
        <row r="49">
          <cell r="K49" t="str">
            <v>Jackson, Bob</v>
          </cell>
          <cell r="V49">
            <v>45</v>
          </cell>
        </row>
        <row r="50">
          <cell r="K50" t="str">
            <v>Jehle, Nick</v>
          </cell>
          <cell r="V50" t="str">
            <v/>
          </cell>
        </row>
        <row r="51">
          <cell r="K51" t="str">
            <v>Jehle, Scott</v>
          </cell>
          <cell r="V51" t="str">
            <v/>
          </cell>
        </row>
        <row r="52">
          <cell r="K52" t="str">
            <v>Johns, Nate</v>
          </cell>
          <cell r="V52">
            <v>44</v>
          </cell>
        </row>
        <row r="53">
          <cell r="K53" t="str">
            <v>Kirvin, Zach</v>
          </cell>
          <cell r="V53">
            <v>38</v>
          </cell>
        </row>
        <row r="54">
          <cell r="K54" t="str">
            <v>Kriz, Jeff</v>
          </cell>
          <cell r="V54" t="str">
            <v/>
          </cell>
        </row>
        <row r="55">
          <cell r="K55" t="str">
            <v>Ludwig, Jay</v>
          </cell>
          <cell r="V55">
            <v>46</v>
          </cell>
        </row>
        <row r="56">
          <cell r="K56" t="str">
            <v>Mackie, Greg</v>
          </cell>
          <cell r="V56">
            <v>42</v>
          </cell>
        </row>
        <row r="57">
          <cell r="K57" t="str">
            <v>Maier, Tom</v>
          </cell>
          <cell r="V57">
            <v>44</v>
          </cell>
        </row>
        <row r="58">
          <cell r="K58" t="str">
            <v>McKinty, John</v>
          </cell>
          <cell r="V58">
            <v>40</v>
          </cell>
        </row>
        <row r="59">
          <cell r="K59" t="str">
            <v>Mercer, Mike (N)</v>
          </cell>
          <cell r="V59">
            <v>42</v>
          </cell>
        </row>
        <row r="60">
          <cell r="K60" t="str">
            <v>Miller, Steven</v>
          </cell>
          <cell r="V60" t="str">
            <v/>
          </cell>
        </row>
        <row r="61">
          <cell r="K61" t="str">
            <v>Monroe, Jim</v>
          </cell>
          <cell r="V61">
            <v>45</v>
          </cell>
        </row>
        <row r="62">
          <cell r="K62" t="str">
            <v>Monroe, Nate</v>
          </cell>
          <cell r="V62">
            <v>41</v>
          </cell>
        </row>
        <row r="63">
          <cell r="K63" t="str">
            <v>Nader, James (N)</v>
          </cell>
          <cell r="V63">
            <v>44</v>
          </cell>
        </row>
        <row r="64">
          <cell r="K64" t="str">
            <v>Northrup, Jim</v>
          </cell>
          <cell r="V64" t="str">
            <v/>
          </cell>
        </row>
        <row r="65">
          <cell r="K65" t="str">
            <v>Ott, Alex</v>
          </cell>
          <cell r="V65">
            <v>38</v>
          </cell>
        </row>
        <row r="66">
          <cell r="K66" t="str">
            <v>Patterson, Jim</v>
          </cell>
          <cell r="V66">
            <v>46</v>
          </cell>
        </row>
        <row r="67">
          <cell r="K67" t="str">
            <v>Phillips, Ralph</v>
          </cell>
          <cell r="V67" t="str">
            <v/>
          </cell>
        </row>
        <row r="68">
          <cell r="K68" t="str">
            <v>Pierson, Brent</v>
          </cell>
          <cell r="V68">
            <v>42</v>
          </cell>
        </row>
        <row r="69">
          <cell r="K69" t="str">
            <v>Powers, Brett</v>
          </cell>
          <cell r="V69" t="str">
            <v/>
          </cell>
        </row>
        <row r="70">
          <cell r="K70" t="str">
            <v>Price, Curt</v>
          </cell>
          <cell r="V70">
            <v>49</v>
          </cell>
        </row>
        <row r="71">
          <cell r="K71" t="str">
            <v>Price, Eric</v>
          </cell>
          <cell r="V71" t="str">
            <v/>
          </cell>
        </row>
        <row r="72">
          <cell r="K72" t="str">
            <v>Putrich, Josh</v>
          </cell>
          <cell r="V72">
            <v>41</v>
          </cell>
        </row>
        <row r="73">
          <cell r="K73" t="str">
            <v>Ramsay, Dave</v>
          </cell>
          <cell r="V73">
            <v>42</v>
          </cell>
        </row>
        <row r="74">
          <cell r="K74" t="str">
            <v>Roberson, Damon</v>
          </cell>
          <cell r="V74">
            <v>49</v>
          </cell>
        </row>
        <row r="75">
          <cell r="K75" t="str">
            <v>Schmeig, Joel</v>
          </cell>
          <cell r="V75">
            <v>48</v>
          </cell>
        </row>
        <row r="76">
          <cell r="K76" t="str">
            <v>Self, Dallas</v>
          </cell>
          <cell r="V76">
            <v>46</v>
          </cell>
        </row>
        <row r="77">
          <cell r="K77" t="str">
            <v>Sheridan, Tyler</v>
          </cell>
          <cell r="V77">
            <v>55</v>
          </cell>
        </row>
        <row r="78">
          <cell r="K78" t="str">
            <v>Shissler, Charlie</v>
          </cell>
          <cell r="V78">
            <v>47</v>
          </cell>
        </row>
        <row r="79">
          <cell r="K79" t="str">
            <v>Shreck, Adam (N)</v>
          </cell>
          <cell r="V79">
            <v>45</v>
          </cell>
        </row>
        <row r="80">
          <cell r="K80" t="str">
            <v>Steffes, Adam (N)</v>
          </cell>
          <cell r="V80">
            <v>46</v>
          </cell>
        </row>
        <row r="81">
          <cell r="K81" t="str">
            <v>Stillson, Jeremy</v>
          </cell>
          <cell r="V81">
            <v>34</v>
          </cell>
        </row>
        <row r="82">
          <cell r="K82" t="str">
            <v>Stillson, Ray</v>
          </cell>
          <cell r="V82" t="str">
            <v/>
          </cell>
        </row>
        <row r="83">
          <cell r="K83" t="str">
            <v>Stover, Kyle (N)</v>
          </cell>
          <cell r="V83">
            <v>38</v>
          </cell>
        </row>
      </sheetData>
      <sheetData sheetId="17">
        <row r="4">
          <cell r="K4" t="str">
            <v>Almasi, Andrew</v>
          </cell>
          <cell r="V4">
            <v>54</v>
          </cell>
        </row>
        <row r="5">
          <cell r="K5" t="str">
            <v>Almasi, Joe</v>
          </cell>
          <cell r="V5">
            <v>47</v>
          </cell>
        </row>
        <row r="6">
          <cell r="K6" t="str">
            <v>Almasi, Matt (N)</v>
          </cell>
          <cell r="V6">
            <v>42</v>
          </cell>
        </row>
        <row r="7">
          <cell r="K7" t="str">
            <v>Almasi, Tom</v>
          </cell>
          <cell r="V7">
            <v>62</v>
          </cell>
        </row>
        <row r="8">
          <cell r="K8" t="str">
            <v>Askam, Tim</v>
          </cell>
          <cell r="V8">
            <v>38</v>
          </cell>
        </row>
        <row r="9">
          <cell r="K9" t="str">
            <v>Begner, Josh</v>
          </cell>
          <cell r="V9">
            <v>44</v>
          </cell>
        </row>
        <row r="10">
          <cell r="K10" t="str">
            <v>Blum, Kenny</v>
          </cell>
          <cell r="V10">
            <v>42</v>
          </cell>
        </row>
        <row r="11">
          <cell r="K11" t="str">
            <v>Bolton, Brook</v>
          </cell>
          <cell r="V11">
            <v>44</v>
          </cell>
        </row>
        <row r="12">
          <cell r="K12" t="str">
            <v>Bourque, Philip</v>
          </cell>
          <cell r="V12" t="str">
            <v/>
          </cell>
        </row>
        <row r="13">
          <cell r="K13" t="str">
            <v>Brashers, John (N)</v>
          </cell>
          <cell r="V13">
            <v>45</v>
          </cell>
        </row>
        <row r="14">
          <cell r="K14" t="str">
            <v>Brown, Tim</v>
          </cell>
          <cell r="V14" t="str">
            <v/>
          </cell>
        </row>
        <row r="15">
          <cell r="K15" t="str">
            <v>Burwell, Brandon</v>
          </cell>
          <cell r="V15" t="str">
            <v/>
          </cell>
        </row>
        <row r="16">
          <cell r="K16" t="str">
            <v>Cafferty, Pat</v>
          </cell>
          <cell r="V16">
            <v>41</v>
          </cell>
        </row>
        <row r="17">
          <cell r="K17" t="str">
            <v>Carlyle, Quinton (N)</v>
          </cell>
          <cell r="V17">
            <v>46</v>
          </cell>
        </row>
        <row r="18">
          <cell r="K18" t="str">
            <v>Carter, Greg</v>
          </cell>
          <cell r="V18">
            <v>50</v>
          </cell>
        </row>
        <row r="19">
          <cell r="K19" t="str">
            <v>Casper, Steve</v>
          </cell>
          <cell r="V19">
            <v>37</v>
          </cell>
        </row>
        <row r="20">
          <cell r="K20" t="str">
            <v>Caulkins, Paul</v>
          </cell>
          <cell r="V20">
            <v>46</v>
          </cell>
        </row>
        <row r="21">
          <cell r="K21" t="str">
            <v>Centers, Jason</v>
          </cell>
          <cell r="V21">
            <v>41</v>
          </cell>
        </row>
        <row r="22">
          <cell r="K22" t="str">
            <v>Claerhout, Todd</v>
          </cell>
          <cell r="V22">
            <v>47</v>
          </cell>
        </row>
        <row r="23">
          <cell r="K23" t="str">
            <v>Clark, John</v>
          </cell>
          <cell r="V23">
            <v>45</v>
          </cell>
        </row>
        <row r="24">
          <cell r="K24" t="str">
            <v>Cluskey, Ron</v>
          </cell>
          <cell r="V24">
            <v>48</v>
          </cell>
        </row>
        <row r="25">
          <cell r="K25" t="str">
            <v>Colgan, Jack</v>
          </cell>
          <cell r="V25">
            <v>60</v>
          </cell>
        </row>
        <row r="26">
          <cell r="K26" t="str">
            <v>Conklin, Tom</v>
          </cell>
          <cell r="V26">
            <v>39</v>
          </cell>
        </row>
        <row r="27">
          <cell r="K27" t="str">
            <v>Copple, Jim</v>
          </cell>
          <cell r="V27">
            <v>42</v>
          </cell>
        </row>
        <row r="28">
          <cell r="K28" t="str">
            <v>Coulter, Ken</v>
          </cell>
          <cell r="V28">
            <v>34</v>
          </cell>
        </row>
        <row r="29">
          <cell r="K29" t="str">
            <v>Crisco, Brad</v>
          </cell>
          <cell r="V29">
            <v>44</v>
          </cell>
        </row>
        <row r="30">
          <cell r="K30" t="str">
            <v>Criswell, Larry</v>
          </cell>
          <cell r="V30">
            <v>40</v>
          </cell>
        </row>
        <row r="31">
          <cell r="K31" t="str">
            <v>Dunbar, Al</v>
          </cell>
          <cell r="V31">
            <v>42</v>
          </cell>
        </row>
        <row r="32">
          <cell r="K32" t="str">
            <v>Durst, Justin</v>
          </cell>
          <cell r="V32">
            <v>37</v>
          </cell>
        </row>
        <row r="33">
          <cell r="K33" t="str">
            <v>Ehens, Matt</v>
          </cell>
          <cell r="V33">
            <v>46</v>
          </cell>
        </row>
        <row r="34">
          <cell r="K34" t="str">
            <v>Ekstrand, Jared</v>
          </cell>
          <cell r="V34">
            <v>44</v>
          </cell>
        </row>
        <row r="35">
          <cell r="K35" t="str">
            <v>Evans, Clark (N)</v>
          </cell>
          <cell r="V35">
            <v>44</v>
          </cell>
        </row>
        <row r="36">
          <cell r="K36" t="str">
            <v>Ewalt, Alex</v>
          </cell>
          <cell r="V36">
            <v>47</v>
          </cell>
        </row>
        <row r="37">
          <cell r="K37" t="str">
            <v>Ewalt, Britt</v>
          </cell>
          <cell r="V37">
            <v>49</v>
          </cell>
        </row>
        <row r="38">
          <cell r="K38" t="str">
            <v>Fletcher, Mat (N)</v>
          </cell>
          <cell r="V38">
            <v>43</v>
          </cell>
        </row>
        <row r="39">
          <cell r="K39" t="str">
            <v>Frye, Kevin (N)</v>
          </cell>
          <cell r="V39">
            <v>43</v>
          </cell>
        </row>
        <row r="40">
          <cell r="K40" t="str">
            <v>Graves, Nate</v>
          </cell>
          <cell r="V40">
            <v>35</v>
          </cell>
        </row>
        <row r="41">
          <cell r="K41" t="str">
            <v>Guppy, Matt</v>
          </cell>
          <cell r="V41">
            <v>40</v>
          </cell>
        </row>
        <row r="42">
          <cell r="K42" t="str">
            <v>Halloway, Chad</v>
          </cell>
          <cell r="V42">
            <v>45</v>
          </cell>
        </row>
        <row r="43">
          <cell r="K43" t="str">
            <v>Harmon, Aaron</v>
          </cell>
          <cell r="V43">
            <v>41</v>
          </cell>
        </row>
        <row r="44">
          <cell r="K44" t="str">
            <v>Harms, Tim</v>
          </cell>
          <cell r="V44">
            <v>41</v>
          </cell>
        </row>
        <row r="45">
          <cell r="K45" t="str">
            <v>Harris, Marty (N)</v>
          </cell>
          <cell r="V45">
            <v>43</v>
          </cell>
        </row>
        <row r="46">
          <cell r="K46" t="str">
            <v>Hart, Seth</v>
          </cell>
          <cell r="V46">
            <v>42</v>
          </cell>
        </row>
        <row r="47">
          <cell r="K47" t="str">
            <v>Haulk, Jake</v>
          </cell>
          <cell r="V47">
            <v>44</v>
          </cell>
        </row>
        <row r="48">
          <cell r="K48" t="str">
            <v>Howard, Chris (N)</v>
          </cell>
          <cell r="V48">
            <v>48</v>
          </cell>
        </row>
        <row r="49">
          <cell r="K49" t="str">
            <v>Jackson, Bob</v>
          </cell>
          <cell r="V49">
            <v>44</v>
          </cell>
        </row>
        <row r="50">
          <cell r="K50" t="str">
            <v>Jehle, Nick</v>
          </cell>
          <cell r="V50" t="str">
            <v/>
          </cell>
        </row>
        <row r="51">
          <cell r="K51" t="str">
            <v>Jehle, Scott</v>
          </cell>
          <cell r="V51" t="str">
            <v/>
          </cell>
        </row>
        <row r="52">
          <cell r="K52" t="str">
            <v>Johns, Nate</v>
          </cell>
          <cell r="V52">
            <v>42</v>
          </cell>
        </row>
        <row r="53">
          <cell r="K53" t="str">
            <v>Kirvin, Zach</v>
          </cell>
          <cell r="V53">
            <v>40</v>
          </cell>
        </row>
        <row r="54">
          <cell r="K54" t="str">
            <v>Kriz, Jeff</v>
          </cell>
          <cell r="V54">
            <v>44</v>
          </cell>
        </row>
        <row r="55">
          <cell r="K55" t="str">
            <v>Ludwig, Jay</v>
          </cell>
          <cell r="V55">
            <v>40</v>
          </cell>
        </row>
        <row r="56">
          <cell r="K56" t="str">
            <v>Mackie, Greg</v>
          </cell>
          <cell r="V56">
            <v>43</v>
          </cell>
        </row>
        <row r="57">
          <cell r="K57" t="str">
            <v>Maier, Tom</v>
          </cell>
          <cell r="V57">
            <v>44</v>
          </cell>
        </row>
        <row r="58">
          <cell r="K58" t="str">
            <v>McKinty, John</v>
          </cell>
          <cell r="V58" t="str">
            <v/>
          </cell>
        </row>
        <row r="59">
          <cell r="K59" t="str">
            <v>Mercer, Mike (N)</v>
          </cell>
          <cell r="V59" t="str">
            <v/>
          </cell>
        </row>
        <row r="60">
          <cell r="K60" t="str">
            <v>Miller, Steven</v>
          </cell>
          <cell r="V60">
            <v>44</v>
          </cell>
        </row>
        <row r="61">
          <cell r="K61" t="str">
            <v>Monroe, Jim</v>
          </cell>
          <cell r="V61" t="str">
            <v/>
          </cell>
        </row>
        <row r="62">
          <cell r="K62" t="str">
            <v>Monroe, Nate</v>
          </cell>
          <cell r="V62">
            <v>35</v>
          </cell>
        </row>
        <row r="63">
          <cell r="K63" t="str">
            <v>Nader, James (N)</v>
          </cell>
          <cell r="V63">
            <v>46</v>
          </cell>
        </row>
        <row r="64">
          <cell r="K64" t="str">
            <v>Northrup, Jim</v>
          </cell>
          <cell r="V64">
            <v>38</v>
          </cell>
        </row>
        <row r="65">
          <cell r="K65" t="str">
            <v>Ott, Alex</v>
          </cell>
          <cell r="V65">
            <v>36</v>
          </cell>
        </row>
        <row r="66">
          <cell r="K66" t="str">
            <v>Patterson, Jim</v>
          </cell>
          <cell r="V66">
            <v>47</v>
          </cell>
        </row>
        <row r="67">
          <cell r="K67" t="str">
            <v>Phillips, Ralph</v>
          </cell>
          <cell r="V67">
            <v>39</v>
          </cell>
        </row>
        <row r="68">
          <cell r="K68" t="str">
            <v>Pierson, Brent</v>
          </cell>
          <cell r="V68" t="str">
            <v/>
          </cell>
        </row>
        <row r="69">
          <cell r="K69" t="str">
            <v>Powers, Brett</v>
          </cell>
          <cell r="V69">
            <v>44</v>
          </cell>
        </row>
        <row r="70">
          <cell r="K70" t="str">
            <v>Price, Curt</v>
          </cell>
          <cell r="V70">
            <v>46</v>
          </cell>
        </row>
        <row r="71">
          <cell r="K71" t="str">
            <v>Price, Eric</v>
          </cell>
          <cell r="V71" t="str">
            <v/>
          </cell>
        </row>
        <row r="72">
          <cell r="K72" t="str">
            <v>Putrich, Josh</v>
          </cell>
          <cell r="V72">
            <v>39</v>
          </cell>
        </row>
        <row r="73">
          <cell r="K73" t="str">
            <v>Ramsay, Dave</v>
          </cell>
          <cell r="V73">
            <v>42</v>
          </cell>
        </row>
        <row r="74">
          <cell r="K74" t="str">
            <v>Roberson, Damon</v>
          </cell>
          <cell r="V74">
            <v>50</v>
          </cell>
        </row>
        <row r="75">
          <cell r="K75" t="str">
            <v>Schmeig, Joel</v>
          </cell>
          <cell r="V75" t="str">
            <v/>
          </cell>
        </row>
        <row r="76">
          <cell r="K76" t="str">
            <v>Self, Dallas</v>
          </cell>
          <cell r="V76">
            <v>54</v>
          </cell>
        </row>
        <row r="77">
          <cell r="K77" t="str">
            <v>Sheridan, Tyler</v>
          </cell>
          <cell r="V77">
            <v>49</v>
          </cell>
        </row>
        <row r="78">
          <cell r="K78" t="str">
            <v>Shissler, Charlie</v>
          </cell>
          <cell r="V78">
            <v>47</v>
          </cell>
        </row>
        <row r="79">
          <cell r="K79" t="str">
            <v>Shreck, Adam (N)</v>
          </cell>
          <cell r="V79" t="str">
            <v/>
          </cell>
        </row>
        <row r="80">
          <cell r="K80" t="str">
            <v>Steffes, Adam (N)</v>
          </cell>
          <cell r="V80">
            <v>40</v>
          </cell>
        </row>
        <row r="81">
          <cell r="K81" t="str">
            <v>Stillson, Jeremy</v>
          </cell>
          <cell r="V81">
            <v>34</v>
          </cell>
        </row>
        <row r="82">
          <cell r="K82" t="str">
            <v>Stillson, Ray</v>
          </cell>
          <cell r="V82" t="str">
            <v/>
          </cell>
        </row>
        <row r="83">
          <cell r="K83" t="str">
            <v>Stover, Kyle (N)</v>
          </cell>
          <cell r="V83">
            <v>43</v>
          </cell>
        </row>
      </sheetData>
      <sheetData sheetId="18">
        <row r="4">
          <cell r="K4" t="str">
            <v>Almasi, Andrew</v>
          </cell>
          <cell r="V4" t="str">
            <v/>
          </cell>
        </row>
        <row r="5">
          <cell r="K5" t="str">
            <v>Almasi, Joe</v>
          </cell>
          <cell r="V5" t="str">
            <v/>
          </cell>
        </row>
        <row r="6">
          <cell r="K6" t="str">
            <v>Almasi, Matt (N)</v>
          </cell>
          <cell r="V6" t="str">
            <v/>
          </cell>
        </row>
        <row r="7">
          <cell r="K7" t="str">
            <v>Almasi, Tom</v>
          </cell>
          <cell r="V7" t="str">
            <v/>
          </cell>
        </row>
        <row r="8">
          <cell r="K8" t="str">
            <v>Askam, Tim</v>
          </cell>
          <cell r="V8" t="str">
            <v/>
          </cell>
        </row>
        <row r="9">
          <cell r="K9" t="str">
            <v>Begner, Josh</v>
          </cell>
          <cell r="V9" t="str">
            <v/>
          </cell>
        </row>
        <row r="10">
          <cell r="K10" t="str">
            <v>Blum, Kenny</v>
          </cell>
          <cell r="V10" t="str">
            <v/>
          </cell>
        </row>
        <row r="11">
          <cell r="K11" t="str">
            <v>Bolton, Brook</v>
          </cell>
          <cell r="V11" t="str">
            <v/>
          </cell>
        </row>
        <row r="12">
          <cell r="K12" t="str">
            <v>Bourque, Philip</v>
          </cell>
          <cell r="V12" t="str">
            <v/>
          </cell>
        </row>
        <row r="13">
          <cell r="K13" t="str">
            <v>Brashers, John (N)</v>
          </cell>
          <cell r="V13" t="str">
            <v/>
          </cell>
        </row>
        <row r="14">
          <cell r="K14" t="str">
            <v>Brown, Tim</v>
          </cell>
          <cell r="V14" t="str">
            <v/>
          </cell>
        </row>
        <row r="15">
          <cell r="K15" t="str">
            <v>Burwell, Brandon</v>
          </cell>
          <cell r="V15" t="str">
            <v/>
          </cell>
        </row>
        <row r="16">
          <cell r="K16" t="str">
            <v>Cafferty, Pat</v>
          </cell>
          <cell r="V16" t="str">
            <v/>
          </cell>
        </row>
        <row r="17">
          <cell r="K17" t="str">
            <v>Carlyle, Quinton (N)</v>
          </cell>
          <cell r="V17" t="str">
            <v/>
          </cell>
        </row>
        <row r="18">
          <cell r="K18" t="str">
            <v>Carter, Greg</v>
          </cell>
          <cell r="V18" t="str">
            <v/>
          </cell>
        </row>
        <row r="19">
          <cell r="K19" t="str">
            <v>Casper, Steve</v>
          </cell>
          <cell r="V19" t="str">
            <v/>
          </cell>
        </row>
        <row r="20">
          <cell r="K20" t="str">
            <v>Caulkins, Paul</v>
          </cell>
          <cell r="V20" t="str">
            <v/>
          </cell>
        </row>
        <row r="21">
          <cell r="K21" t="str">
            <v>Centers, Jason</v>
          </cell>
          <cell r="V21" t="str">
            <v/>
          </cell>
        </row>
        <row r="22">
          <cell r="K22" t="str">
            <v>Claerhout, Todd</v>
          </cell>
          <cell r="V22" t="str">
            <v/>
          </cell>
        </row>
        <row r="23">
          <cell r="K23" t="str">
            <v>Clark, John</v>
          </cell>
          <cell r="V23" t="str">
            <v/>
          </cell>
        </row>
        <row r="24">
          <cell r="K24" t="str">
            <v>Cluskey, Ron</v>
          </cell>
          <cell r="V24" t="str">
            <v/>
          </cell>
        </row>
        <row r="25">
          <cell r="K25" t="str">
            <v>Colgan, Jack</v>
          </cell>
          <cell r="V25" t="str">
            <v/>
          </cell>
        </row>
        <row r="26">
          <cell r="K26" t="str">
            <v>Conklin, Tom</v>
          </cell>
          <cell r="V26" t="str">
            <v/>
          </cell>
        </row>
        <row r="27">
          <cell r="K27" t="str">
            <v>Copple, Jim</v>
          </cell>
          <cell r="V27" t="str">
            <v/>
          </cell>
        </row>
        <row r="28">
          <cell r="K28" t="str">
            <v>Coulter, Ken</v>
          </cell>
          <cell r="V28" t="str">
            <v/>
          </cell>
        </row>
        <row r="29">
          <cell r="K29" t="str">
            <v>Crisco, Brad</v>
          </cell>
          <cell r="V29" t="str">
            <v/>
          </cell>
        </row>
        <row r="30">
          <cell r="K30" t="str">
            <v>Criswell, Larry</v>
          </cell>
          <cell r="V30" t="str">
            <v/>
          </cell>
        </row>
        <row r="31">
          <cell r="K31" t="str">
            <v>Dunbar, Al</v>
          </cell>
          <cell r="V31" t="str">
            <v/>
          </cell>
        </row>
        <row r="32">
          <cell r="K32" t="str">
            <v>Durst, Justin</v>
          </cell>
          <cell r="V32" t="str">
            <v/>
          </cell>
        </row>
        <row r="33">
          <cell r="K33" t="str">
            <v>Ehens, Matt</v>
          </cell>
          <cell r="V33" t="str">
            <v/>
          </cell>
        </row>
        <row r="34">
          <cell r="K34" t="str">
            <v>Ekstrand, Jared</v>
          </cell>
          <cell r="V34" t="str">
            <v/>
          </cell>
        </row>
        <row r="35">
          <cell r="K35" t="str">
            <v>Evans, Clark (N)</v>
          </cell>
          <cell r="V35" t="str">
            <v/>
          </cell>
        </row>
        <row r="36">
          <cell r="K36" t="str">
            <v>Ewalt, Alex</v>
          </cell>
          <cell r="V36" t="str">
            <v/>
          </cell>
        </row>
        <row r="37">
          <cell r="K37" t="str">
            <v>Ewalt, Britt</v>
          </cell>
          <cell r="V37" t="str">
            <v/>
          </cell>
        </row>
        <row r="38">
          <cell r="K38" t="str">
            <v>Fletcher, Mat (N)</v>
          </cell>
          <cell r="V38" t="str">
            <v/>
          </cell>
        </row>
        <row r="39">
          <cell r="K39" t="str">
            <v>Frye, Kevin (N)</v>
          </cell>
          <cell r="V39" t="str">
            <v/>
          </cell>
        </row>
        <row r="40">
          <cell r="K40" t="str">
            <v>Graves, Nate</v>
          </cell>
          <cell r="V40" t="str">
            <v/>
          </cell>
        </row>
        <row r="41">
          <cell r="K41" t="str">
            <v>Guppy, Matt</v>
          </cell>
          <cell r="V41" t="str">
            <v/>
          </cell>
        </row>
        <row r="42">
          <cell r="K42" t="str">
            <v>Halloway, Chad</v>
          </cell>
          <cell r="V42" t="str">
            <v/>
          </cell>
        </row>
        <row r="43">
          <cell r="K43" t="str">
            <v>Harmon, Aaron</v>
          </cell>
          <cell r="V43" t="str">
            <v/>
          </cell>
        </row>
        <row r="44">
          <cell r="K44" t="str">
            <v>Harms, Tim</v>
          </cell>
          <cell r="V44" t="str">
            <v/>
          </cell>
        </row>
        <row r="45">
          <cell r="K45" t="str">
            <v>Harris, Marty (N)</v>
          </cell>
          <cell r="V45" t="str">
            <v/>
          </cell>
        </row>
        <row r="46">
          <cell r="K46" t="str">
            <v>Hart, Seth</v>
          </cell>
          <cell r="V46" t="str">
            <v/>
          </cell>
        </row>
        <row r="47">
          <cell r="K47" t="str">
            <v>Haulk, Jake</v>
          </cell>
          <cell r="V47" t="str">
            <v/>
          </cell>
        </row>
        <row r="48">
          <cell r="K48" t="str">
            <v>Howard, Chris (N)</v>
          </cell>
          <cell r="V48" t="str">
            <v/>
          </cell>
        </row>
        <row r="49">
          <cell r="K49" t="str">
            <v>Jackson, Bob</v>
          </cell>
          <cell r="V49" t="str">
            <v/>
          </cell>
        </row>
        <row r="50">
          <cell r="K50" t="str">
            <v>Jehle, Nick</v>
          </cell>
          <cell r="V50" t="str">
            <v/>
          </cell>
        </row>
        <row r="51">
          <cell r="K51" t="str">
            <v>Jehle, Scott</v>
          </cell>
          <cell r="V51" t="str">
            <v/>
          </cell>
        </row>
        <row r="52">
          <cell r="K52" t="str">
            <v>Johns, Nate</v>
          </cell>
          <cell r="V52" t="str">
            <v/>
          </cell>
        </row>
        <row r="53">
          <cell r="K53" t="str">
            <v>Kirvin, Zach</v>
          </cell>
          <cell r="V53" t="str">
            <v/>
          </cell>
        </row>
        <row r="54">
          <cell r="K54" t="str">
            <v>Kriz, Jeff</v>
          </cell>
          <cell r="V54" t="str">
            <v/>
          </cell>
        </row>
        <row r="55">
          <cell r="K55" t="str">
            <v>Ludwig, Jay</v>
          </cell>
          <cell r="V55" t="str">
            <v/>
          </cell>
        </row>
        <row r="56">
          <cell r="K56" t="str">
            <v>Mackie, Greg</v>
          </cell>
          <cell r="V56" t="str">
            <v/>
          </cell>
        </row>
        <row r="57">
          <cell r="K57" t="str">
            <v>Maier, Tom</v>
          </cell>
          <cell r="V57" t="str">
            <v/>
          </cell>
        </row>
        <row r="58">
          <cell r="K58" t="str">
            <v>McKinty, John</v>
          </cell>
          <cell r="V58" t="str">
            <v/>
          </cell>
        </row>
        <row r="59">
          <cell r="K59" t="str">
            <v>Mercer, Mike (N)</v>
          </cell>
          <cell r="V59" t="str">
            <v/>
          </cell>
        </row>
        <row r="60">
          <cell r="K60" t="str">
            <v>Miller, Steven</v>
          </cell>
          <cell r="V60" t="str">
            <v/>
          </cell>
        </row>
        <row r="61">
          <cell r="K61" t="str">
            <v>Monroe, Jim</v>
          </cell>
          <cell r="V61" t="str">
            <v/>
          </cell>
        </row>
        <row r="62">
          <cell r="K62" t="str">
            <v>Monroe, Nate</v>
          </cell>
          <cell r="V62" t="str">
            <v/>
          </cell>
        </row>
        <row r="63">
          <cell r="K63" t="str">
            <v>Nader, James (N)</v>
          </cell>
          <cell r="V63" t="str">
            <v/>
          </cell>
        </row>
        <row r="64">
          <cell r="K64" t="str">
            <v>Northrup, Jim</v>
          </cell>
          <cell r="V64" t="str">
            <v/>
          </cell>
        </row>
        <row r="65">
          <cell r="K65" t="str">
            <v>Ott, Alex</v>
          </cell>
          <cell r="V65" t="str">
            <v/>
          </cell>
        </row>
        <row r="66">
          <cell r="K66" t="str">
            <v>Patterson, Jim</v>
          </cell>
          <cell r="V66" t="str">
            <v/>
          </cell>
        </row>
        <row r="67">
          <cell r="K67" t="str">
            <v>Phillips, Ralph</v>
          </cell>
          <cell r="V67" t="str">
            <v/>
          </cell>
        </row>
        <row r="68">
          <cell r="K68" t="str">
            <v>Pierson, Brent</v>
          </cell>
          <cell r="V68" t="str">
            <v/>
          </cell>
        </row>
        <row r="69">
          <cell r="K69" t="str">
            <v>Powers, Brett</v>
          </cell>
          <cell r="V69" t="str">
            <v/>
          </cell>
        </row>
        <row r="70">
          <cell r="K70" t="str">
            <v>Price, Curt</v>
          </cell>
          <cell r="V70" t="str">
            <v/>
          </cell>
        </row>
        <row r="71">
          <cell r="K71" t="str">
            <v>Price, Eric</v>
          </cell>
          <cell r="V71" t="str">
            <v/>
          </cell>
        </row>
        <row r="72">
          <cell r="K72" t="str">
            <v>Putrich, Josh</v>
          </cell>
          <cell r="V72" t="str">
            <v/>
          </cell>
        </row>
        <row r="73">
          <cell r="K73" t="str">
            <v>Ramsay, Dave</v>
          </cell>
          <cell r="V73" t="str">
            <v/>
          </cell>
        </row>
        <row r="74">
          <cell r="K74" t="str">
            <v>Roberson, Damon</v>
          </cell>
          <cell r="V74" t="str">
            <v/>
          </cell>
        </row>
        <row r="75">
          <cell r="K75" t="str">
            <v>Schmeig, Joel</v>
          </cell>
          <cell r="V75" t="str">
            <v/>
          </cell>
        </row>
        <row r="76">
          <cell r="K76" t="str">
            <v>Self, Dallas</v>
          </cell>
          <cell r="V76" t="str">
            <v/>
          </cell>
        </row>
        <row r="77">
          <cell r="K77" t="str">
            <v>Sheridan, Tyler</v>
          </cell>
          <cell r="V77" t="str">
            <v/>
          </cell>
        </row>
        <row r="78">
          <cell r="K78" t="str">
            <v>Shissler, Charlie</v>
          </cell>
          <cell r="V78" t="str">
            <v/>
          </cell>
        </row>
        <row r="79">
          <cell r="K79" t="str">
            <v>Shreck, Adam (N)</v>
          </cell>
          <cell r="V79" t="str">
            <v/>
          </cell>
        </row>
        <row r="80">
          <cell r="K80" t="str">
            <v>Steffes, Adam (N)</v>
          </cell>
          <cell r="V80" t="str">
            <v/>
          </cell>
        </row>
        <row r="81">
          <cell r="K81" t="str">
            <v>Stillson, Jeremy</v>
          </cell>
          <cell r="V81" t="str">
            <v/>
          </cell>
        </row>
        <row r="82">
          <cell r="K82" t="str">
            <v>Stillson, Ray</v>
          </cell>
          <cell r="V82" t="str">
            <v/>
          </cell>
        </row>
        <row r="83">
          <cell r="K83" t="str">
            <v>Stover, Kyle (N)</v>
          </cell>
          <cell r="V83" t="str">
            <v/>
          </cell>
        </row>
      </sheetData>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53A46-9371-4E92-BB30-E99471D59812}">
  <dimension ref="A1:AA112"/>
  <sheetViews>
    <sheetView tabSelected="1" topLeftCell="A40" zoomScale="90" zoomScaleNormal="90" workbookViewId="0">
      <selection activeCell="J9" sqref="J9:K9"/>
    </sheetView>
  </sheetViews>
  <sheetFormatPr defaultRowHeight="15" x14ac:dyDescent="0.25"/>
  <cols>
    <col min="1" max="1" width="22.7109375" customWidth="1"/>
    <col min="2" max="2" width="12.7109375" customWidth="1"/>
    <col min="3" max="3" width="10" customWidth="1"/>
    <col min="5" max="5" width="19.28515625" customWidth="1"/>
    <col min="6" max="6" width="12.140625" customWidth="1"/>
    <col min="7" max="7" width="10.42578125" customWidth="1"/>
    <col min="8" max="9" width="8.5703125" customWidth="1"/>
    <col min="10" max="10" width="2.7109375" customWidth="1"/>
    <col min="11" max="11" width="19.140625" customWidth="1"/>
    <col min="12" max="12" width="8.140625" customWidth="1"/>
    <col min="13" max="22" width="7.42578125" customWidth="1"/>
    <col min="23" max="23" width="9.85546875" customWidth="1"/>
    <col min="24" max="24" width="7.42578125" customWidth="1"/>
    <col min="25" max="25" width="10.85546875" customWidth="1"/>
    <col min="26" max="26" width="11" customWidth="1"/>
    <col min="29" max="29" width="19.140625" customWidth="1"/>
    <col min="30" max="30" width="8.140625" customWidth="1"/>
    <col min="31" max="31" width="7.42578125" customWidth="1"/>
    <col min="32" max="32" width="9.85546875" customWidth="1"/>
    <col min="33" max="33" width="7.42578125" customWidth="1"/>
  </cols>
  <sheetData>
    <row r="1" spans="1:27" ht="18.75" x14ac:dyDescent="0.3">
      <c r="A1" s="120" t="s">
        <v>255</v>
      </c>
      <c r="B1" s="121">
        <v>88</v>
      </c>
      <c r="C1" s="122" t="s">
        <v>0</v>
      </c>
      <c r="D1" s="123"/>
      <c r="E1" s="124">
        <v>45078</v>
      </c>
      <c r="F1" s="125" t="s">
        <v>259</v>
      </c>
      <c r="G1" s="126">
        <v>35</v>
      </c>
      <c r="H1" s="127"/>
      <c r="I1" s="127"/>
      <c r="J1" s="128"/>
      <c r="K1" s="4" t="s">
        <v>1</v>
      </c>
      <c r="M1" s="5" t="s">
        <v>2</v>
      </c>
      <c r="N1" s="6" t="s">
        <v>3</v>
      </c>
      <c r="O1" s="6" t="s">
        <v>4</v>
      </c>
      <c r="P1" s="6" t="s">
        <v>5</v>
      </c>
      <c r="Q1" s="6" t="s">
        <v>6</v>
      </c>
      <c r="R1" s="6" t="s">
        <v>7</v>
      </c>
      <c r="S1" s="6" t="s">
        <v>8</v>
      </c>
      <c r="T1" s="6" t="s">
        <v>9</v>
      </c>
      <c r="U1" s="6" t="s">
        <v>10</v>
      </c>
      <c r="V1" s="7"/>
      <c r="W1" s="7"/>
      <c r="X1" s="7"/>
      <c r="Y1" s="7"/>
      <c r="Z1" s="7"/>
      <c r="AA1" s="7"/>
    </row>
    <row r="2" spans="1:27" ht="21.75" customHeight="1" x14ac:dyDescent="0.25">
      <c r="A2" s="128"/>
      <c r="B2" s="129"/>
      <c r="C2" s="127"/>
      <c r="D2" s="130"/>
      <c r="E2" s="129"/>
      <c r="F2" s="129"/>
      <c r="G2" s="129"/>
      <c r="H2" s="127"/>
      <c r="I2" s="127"/>
      <c r="J2" s="128"/>
      <c r="K2" s="14" t="s">
        <v>52</v>
      </c>
      <c r="L2" s="1"/>
      <c r="M2" s="9" t="s">
        <v>11</v>
      </c>
      <c r="N2" s="10" t="s">
        <v>11</v>
      </c>
      <c r="O2" s="10" t="s">
        <v>11</v>
      </c>
      <c r="P2" s="10" t="s">
        <v>11</v>
      </c>
      <c r="Q2" s="10" t="s">
        <v>11</v>
      </c>
      <c r="R2" s="10" t="s">
        <v>11</v>
      </c>
      <c r="S2" s="10" t="s">
        <v>11</v>
      </c>
      <c r="T2" s="10" t="s">
        <v>11</v>
      </c>
      <c r="U2" s="10" t="s">
        <v>11</v>
      </c>
      <c r="V2" s="7"/>
      <c r="W2" s="11" t="s">
        <v>12</v>
      </c>
      <c r="X2" s="7"/>
      <c r="Y2" s="11" t="s">
        <v>13</v>
      </c>
      <c r="Z2" s="7"/>
      <c r="AA2" s="7"/>
    </row>
    <row r="3" spans="1:27" ht="18.75" customHeight="1" x14ac:dyDescent="0.25">
      <c r="A3" s="131" t="s">
        <v>14</v>
      </c>
      <c r="B3" s="131"/>
      <c r="C3" s="132" t="s">
        <v>15</v>
      </c>
      <c r="D3" s="133" t="s">
        <v>13</v>
      </c>
      <c r="E3" s="134" t="s">
        <v>16</v>
      </c>
      <c r="F3" s="131"/>
      <c r="G3" s="134" t="s">
        <v>15</v>
      </c>
      <c r="H3" s="135" t="s">
        <v>13</v>
      </c>
      <c r="I3" s="127"/>
      <c r="J3" s="128"/>
      <c r="K3" s="1" t="s">
        <v>17</v>
      </c>
      <c r="L3" s="2" t="s">
        <v>18</v>
      </c>
      <c r="M3" s="12">
        <v>4</v>
      </c>
      <c r="N3" s="13">
        <v>4</v>
      </c>
      <c r="O3" s="13">
        <v>4</v>
      </c>
      <c r="P3" s="13">
        <v>3</v>
      </c>
      <c r="Q3" s="13">
        <v>4</v>
      </c>
      <c r="R3" s="13">
        <v>4</v>
      </c>
      <c r="S3" s="13">
        <v>5</v>
      </c>
      <c r="T3" s="13">
        <v>3</v>
      </c>
      <c r="U3" s="13">
        <v>4</v>
      </c>
      <c r="V3" s="14" t="s">
        <v>19</v>
      </c>
      <c r="W3" s="11" t="s">
        <v>20</v>
      </c>
      <c r="X3" s="14" t="s">
        <v>13</v>
      </c>
      <c r="Y3" s="11" t="s">
        <v>20</v>
      </c>
      <c r="Z3" s="15" t="s">
        <v>21</v>
      </c>
      <c r="AA3" s="7" t="s">
        <v>22</v>
      </c>
    </row>
    <row r="4" spans="1:27" ht="15.75" x14ac:dyDescent="0.25">
      <c r="A4" s="136" t="s">
        <v>23</v>
      </c>
      <c r="B4" s="136" t="s">
        <v>24</v>
      </c>
      <c r="C4" s="137" t="s">
        <v>25</v>
      </c>
      <c r="D4" s="138" t="s">
        <v>26</v>
      </c>
      <c r="E4" s="136" t="s">
        <v>27</v>
      </c>
      <c r="F4" s="136" t="s">
        <v>24</v>
      </c>
      <c r="G4" s="134" t="s">
        <v>25</v>
      </c>
      <c r="H4" s="135" t="s">
        <v>26</v>
      </c>
      <c r="I4" s="127"/>
      <c r="J4" s="128"/>
      <c r="K4" s="16" t="s">
        <v>28</v>
      </c>
      <c r="L4" s="17">
        <v>6</v>
      </c>
      <c r="M4" s="18">
        <v>6</v>
      </c>
      <c r="N4" s="18">
        <v>6</v>
      </c>
      <c r="O4" s="18">
        <v>7</v>
      </c>
      <c r="P4" s="18">
        <v>4</v>
      </c>
      <c r="Q4" s="18">
        <v>7</v>
      </c>
      <c r="R4" s="18">
        <v>9</v>
      </c>
      <c r="S4" s="18">
        <v>8</v>
      </c>
      <c r="T4" s="18">
        <v>6</v>
      </c>
      <c r="U4" s="18">
        <v>6</v>
      </c>
      <c r="V4" s="19">
        <v>59</v>
      </c>
      <c r="W4" s="19">
        <v>15</v>
      </c>
      <c r="X4" s="19">
        <v>44</v>
      </c>
      <c r="Y4" s="20">
        <v>15.100000000000001</v>
      </c>
      <c r="Z4" s="20">
        <v>17.933333333333337</v>
      </c>
      <c r="AA4">
        <v>1</v>
      </c>
    </row>
    <row r="5" spans="1:27" ht="15.75" x14ac:dyDescent="0.25">
      <c r="A5" s="139" t="s">
        <v>29</v>
      </c>
      <c r="B5" s="140">
        <f t="shared" ref="B5:B15" si="0">INDEX($V$4:$V$91,MATCH(A5,$K$4:$K$91,0))</f>
        <v>46</v>
      </c>
      <c r="C5" s="140">
        <f t="shared" ref="C5:C15" si="1">INDEX($W$4:$W$91,MATCH(A5,$K$4:$K$91,0))</f>
        <v>13</v>
      </c>
      <c r="D5" s="140">
        <f t="shared" ref="D5:D15" si="2">INDEX($X$4:$X$91,MATCH(A5,$K$4:$K$91,0))</f>
        <v>33</v>
      </c>
      <c r="E5" s="139" t="s">
        <v>30</v>
      </c>
      <c r="F5" s="140">
        <f t="shared" ref="F5:F15" si="3">INDEX($V$4:$V$91,MATCH(E5,$K$4:$K$91,0))</f>
        <v>45</v>
      </c>
      <c r="G5" s="140">
        <f t="shared" ref="G5:G15" si="4">INDEX($W$4:$W$91,MATCH(E5,$K$4:$K$91,0))</f>
        <v>12</v>
      </c>
      <c r="H5" s="140">
        <f t="shared" ref="H5:H15" si="5">INDEX($X$4:$X$91,MATCH(E5,$K$4:$K$91,0))</f>
        <v>33</v>
      </c>
      <c r="I5" s="127"/>
      <c r="J5" s="128"/>
      <c r="K5" s="16" t="s">
        <v>31</v>
      </c>
      <c r="L5" s="17">
        <v>4</v>
      </c>
      <c r="M5" s="18">
        <v>6</v>
      </c>
      <c r="N5" s="18">
        <v>5</v>
      </c>
      <c r="O5" s="18">
        <v>5</v>
      </c>
      <c r="P5" s="18">
        <v>5</v>
      </c>
      <c r="Q5" s="18">
        <v>5</v>
      </c>
      <c r="R5" s="18">
        <v>6</v>
      </c>
      <c r="S5" s="18">
        <v>7</v>
      </c>
      <c r="T5" s="18">
        <v>6</v>
      </c>
      <c r="U5" s="18">
        <v>7</v>
      </c>
      <c r="V5" s="19">
        <v>52</v>
      </c>
      <c r="W5" s="19">
        <v>7</v>
      </c>
      <c r="X5" s="19">
        <v>45</v>
      </c>
      <c r="Y5" s="20">
        <v>6.8500000000000014</v>
      </c>
      <c r="Z5" s="20">
        <v>10.100000000000001</v>
      </c>
      <c r="AA5">
        <v>1</v>
      </c>
    </row>
    <row r="6" spans="1:27" ht="15.75" x14ac:dyDescent="0.25">
      <c r="A6" s="139" t="s">
        <v>32</v>
      </c>
      <c r="B6" s="140">
        <f t="shared" si="0"/>
        <v>41</v>
      </c>
      <c r="C6" s="140">
        <f t="shared" si="1"/>
        <v>6</v>
      </c>
      <c r="D6" s="140">
        <f t="shared" si="2"/>
        <v>35</v>
      </c>
      <c r="E6" s="139" t="s">
        <v>33</v>
      </c>
      <c r="F6" s="140">
        <f t="shared" si="3"/>
        <v>43</v>
      </c>
      <c r="G6" s="140">
        <f t="shared" si="4"/>
        <v>9</v>
      </c>
      <c r="H6" s="140">
        <f t="shared" si="5"/>
        <v>34</v>
      </c>
      <c r="I6" s="127"/>
      <c r="J6" s="128"/>
      <c r="K6" s="21" t="s">
        <v>34</v>
      </c>
      <c r="L6" s="17">
        <v>7</v>
      </c>
      <c r="M6" s="18">
        <v>7</v>
      </c>
      <c r="N6" s="18">
        <v>6</v>
      </c>
      <c r="O6" s="18">
        <v>8</v>
      </c>
      <c r="P6" s="18">
        <v>4</v>
      </c>
      <c r="Q6" s="18">
        <v>7</v>
      </c>
      <c r="R6" s="18">
        <v>6</v>
      </c>
      <c r="S6" s="18">
        <v>12</v>
      </c>
      <c r="T6" s="18">
        <v>4</v>
      </c>
      <c r="U6" s="18">
        <v>5</v>
      </c>
      <c r="V6" s="19">
        <v>59</v>
      </c>
      <c r="W6" s="19">
        <v>18.880000000000003</v>
      </c>
      <c r="X6" s="19">
        <v>40.119999999999997</v>
      </c>
      <c r="Y6" s="20" t="s">
        <v>35</v>
      </c>
      <c r="Z6" s="20" t="s">
        <v>35</v>
      </c>
      <c r="AA6">
        <v>1</v>
      </c>
    </row>
    <row r="7" spans="1:27" ht="15.75" x14ac:dyDescent="0.25">
      <c r="A7" s="139" t="s">
        <v>36</v>
      </c>
      <c r="B7" s="140">
        <f t="shared" si="0"/>
        <v>48</v>
      </c>
      <c r="C7" s="140">
        <f t="shared" si="1"/>
        <v>12</v>
      </c>
      <c r="D7" s="140">
        <f t="shared" si="2"/>
        <v>36</v>
      </c>
      <c r="E7" s="139" t="s">
        <v>37</v>
      </c>
      <c r="F7" s="140">
        <f t="shared" si="3"/>
        <v>41</v>
      </c>
      <c r="G7" s="140">
        <f t="shared" si="4"/>
        <v>6</v>
      </c>
      <c r="H7" s="140">
        <f t="shared" si="5"/>
        <v>35</v>
      </c>
      <c r="I7" s="127"/>
      <c r="J7" s="128"/>
      <c r="K7" s="16" t="s">
        <v>38</v>
      </c>
      <c r="L7" s="17">
        <v>8</v>
      </c>
      <c r="M7" s="18">
        <v>4</v>
      </c>
      <c r="N7" s="18">
        <v>5</v>
      </c>
      <c r="O7" s="18">
        <v>7</v>
      </c>
      <c r="P7" s="18">
        <v>3</v>
      </c>
      <c r="Q7" s="18">
        <v>5</v>
      </c>
      <c r="R7" s="18">
        <v>8</v>
      </c>
      <c r="S7" s="18">
        <v>8</v>
      </c>
      <c r="T7" s="18">
        <v>4</v>
      </c>
      <c r="U7" s="18">
        <v>8</v>
      </c>
      <c r="V7" s="19">
        <v>52</v>
      </c>
      <c r="W7" s="19">
        <v>17</v>
      </c>
      <c r="X7" s="19">
        <v>35</v>
      </c>
      <c r="Y7" s="20">
        <v>17.350000000000001</v>
      </c>
      <c r="Z7" s="20">
        <v>17.100000000000001</v>
      </c>
      <c r="AA7">
        <v>0</v>
      </c>
    </row>
    <row r="8" spans="1:27" ht="15.75" x14ac:dyDescent="0.25">
      <c r="A8" s="139" t="s">
        <v>39</v>
      </c>
      <c r="B8" s="140">
        <f t="shared" si="0"/>
        <v>36</v>
      </c>
      <c r="C8" s="140">
        <f t="shared" si="1"/>
        <v>-1</v>
      </c>
      <c r="D8" s="140">
        <f t="shared" si="2"/>
        <v>37</v>
      </c>
      <c r="E8" s="139" t="s">
        <v>40</v>
      </c>
      <c r="F8" s="140">
        <f t="shared" si="3"/>
        <v>48</v>
      </c>
      <c r="G8" s="140">
        <f t="shared" si="4"/>
        <v>13</v>
      </c>
      <c r="H8" s="140">
        <f t="shared" si="5"/>
        <v>35</v>
      </c>
      <c r="I8" s="127"/>
      <c r="J8" s="128"/>
      <c r="K8" s="16" t="s">
        <v>41</v>
      </c>
      <c r="L8" s="17">
        <v>7</v>
      </c>
      <c r="M8" s="18">
        <v>5</v>
      </c>
      <c r="N8" s="18">
        <v>4</v>
      </c>
      <c r="O8" s="18">
        <v>6</v>
      </c>
      <c r="P8" s="18">
        <v>5</v>
      </c>
      <c r="Q8" s="18">
        <v>5</v>
      </c>
      <c r="R8" s="18">
        <v>5</v>
      </c>
      <c r="S8" s="18">
        <v>6</v>
      </c>
      <c r="T8" s="18">
        <v>4</v>
      </c>
      <c r="U8" s="18">
        <v>4</v>
      </c>
      <c r="V8" s="19">
        <v>44</v>
      </c>
      <c r="W8" s="19">
        <v>5</v>
      </c>
      <c r="X8" s="19">
        <v>39</v>
      </c>
      <c r="Y8" s="20">
        <v>5.1000000000000014</v>
      </c>
      <c r="Z8" s="20">
        <v>6.2666666666666657</v>
      </c>
      <c r="AA8">
        <v>0</v>
      </c>
    </row>
    <row r="9" spans="1:27" ht="15.75" x14ac:dyDescent="0.25">
      <c r="A9" s="139" t="s">
        <v>42</v>
      </c>
      <c r="B9" s="140">
        <f t="shared" si="0"/>
        <v>47</v>
      </c>
      <c r="C9" s="140">
        <f t="shared" si="1"/>
        <v>9</v>
      </c>
      <c r="D9" s="140">
        <f t="shared" si="2"/>
        <v>38</v>
      </c>
      <c r="E9" s="139" t="s">
        <v>43</v>
      </c>
      <c r="F9" s="140">
        <f t="shared" si="3"/>
        <v>40</v>
      </c>
      <c r="G9" s="140">
        <f t="shared" si="4"/>
        <v>4</v>
      </c>
      <c r="H9" s="140">
        <f t="shared" si="5"/>
        <v>36</v>
      </c>
      <c r="I9" s="127"/>
      <c r="J9" s="128"/>
      <c r="K9" s="16" t="s">
        <v>44</v>
      </c>
      <c r="L9" s="17">
        <v>6</v>
      </c>
      <c r="M9" s="18">
        <v>4</v>
      </c>
      <c r="N9" s="18">
        <v>6</v>
      </c>
      <c r="O9" s="18">
        <v>5</v>
      </c>
      <c r="P9" s="18">
        <v>5</v>
      </c>
      <c r="Q9" s="18">
        <v>6</v>
      </c>
      <c r="R9" s="18">
        <v>5</v>
      </c>
      <c r="S9" s="18">
        <v>8</v>
      </c>
      <c r="T9" s="18">
        <v>4</v>
      </c>
      <c r="U9" s="18">
        <v>5</v>
      </c>
      <c r="V9" s="19">
        <v>48</v>
      </c>
      <c r="W9" s="19">
        <v>8</v>
      </c>
      <c r="X9" s="19">
        <v>40</v>
      </c>
      <c r="Y9" s="20">
        <v>7.8500000000000014</v>
      </c>
      <c r="Z9" s="20">
        <v>9.4333333333333371</v>
      </c>
      <c r="AA9">
        <v>1</v>
      </c>
    </row>
    <row r="10" spans="1:27" ht="15.75" x14ac:dyDescent="0.25">
      <c r="A10" s="139" t="s">
        <v>45</v>
      </c>
      <c r="B10" s="140">
        <f t="shared" si="0"/>
        <v>44</v>
      </c>
      <c r="C10" s="140">
        <f t="shared" si="1"/>
        <v>5.160000000000001</v>
      </c>
      <c r="D10" s="140">
        <f t="shared" si="2"/>
        <v>38.839999999999996</v>
      </c>
      <c r="E10" s="139" t="s">
        <v>46</v>
      </c>
      <c r="F10" s="140">
        <f t="shared" si="3"/>
        <v>38</v>
      </c>
      <c r="G10" s="140">
        <f t="shared" si="4"/>
        <v>0</v>
      </c>
      <c r="H10" s="140">
        <f t="shared" si="5"/>
        <v>38</v>
      </c>
      <c r="I10" s="127"/>
      <c r="J10" s="128"/>
      <c r="K10" s="16" t="s">
        <v>47</v>
      </c>
      <c r="L10" s="17">
        <v>3</v>
      </c>
      <c r="M10" s="18">
        <v>5</v>
      </c>
      <c r="N10" s="18">
        <v>5</v>
      </c>
      <c r="O10" s="18">
        <v>5</v>
      </c>
      <c r="P10" s="18">
        <v>4</v>
      </c>
      <c r="Q10" s="18">
        <v>6</v>
      </c>
      <c r="R10" s="18">
        <v>4</v>
      </c>
      <c r="S10" s="18">
        <v>6</v>
      </c>
      <c r="T10" s="18">
        <v>4</v>
      </c>
      <c r="U10" s="18">
        <v>5</v>
      </c>
      <c r="V10" s="19">
        <v>44</v>
      </c>
      <c r="W10" s="19">
        <v>8</v>
      </c>
      <c r="X10" s="19">
        <v>36</v>
      </c>
      <c r="Y10" s="20">
        <v>8.4750000000000014</v>
      </c>
      <c r="Z10" s="20">
        <v>8.5166666666666657</v>
      </c>
      <c r="AA10">
        <v>0</v>
      </c>
    </row>
    <row r="11" spans="1:27" ht="15.75" x14ac:dyDescent="0.25">
      <c r="A11" s="139" t="s">
        <v>48</v>
      </c>
      <c r="B11" s="140">
        <f t="shared" si="0"/>
        <v>47</v>
      </c>
      <c r="C11" s="140">
        <f t="shared" si="1"/>
        <v>8.120000000000001</v>
      </c>
      <c r="D11" s="140">
        <f t="shared" si="2"/>
        <v>38.879999999999995</v>
      </c>
      <c r="E11" s="139" t="s">
        <v>49</v>
      </c>
      <c r="F11" s="140">
        <f t="shared" si="3"/>
        <v>47</v>
      </c>
      <c r="G11" s="140">
        <f t="shared" si="4"/>
        <v>9</v>
      </c>
      <c r="H11" s="140">
        <f t="shared" si="5"/>
        <v>38</v>
      </c>
      <c r="I11" s="127"/>
      <c r="J11" s="128"/>
      <c r="K11" s="16" t="s">
        <v>50</v>
      </c>
      <c r="L11" s="17">
        <v>6</v>
      </c>
      <c r="M11" s="18"/>
      <c r="N11" s="18"/>
      <c r="O11" s="18"/>
      <c r="P11" s="18"/>
      <c r="Q11" s="18"/>
      <c r="R11" s="18"/>
      <c r="S11" s="18"/>
      <c r="T11" s="18"/>
      <c r="U11" s="18"/>
      <c r="V11" s="19" t="s">
        <v>51</v>
      </c>
      <c r="W11" s="19">
        <v>11</v>
      </c>
      <c r="X11" s="19" t="s">
        <v>52</v>
      </c>
      <c r="Y11" s="20">
        <v>10.64</v>
      </c>
      <c r="Z11" s="20">
        <v>10.64</v>
      </c>
      <c r="AA11">
        <v>1</v>
      </c>
    </row>
    <row r="12" spans="1:27" ht="15.75" x14ac:dyDescent="0.25">
      <c r="A12" s="139" t="s">
        <v>53</v>
      </c>
      <c r="B12" s="140">
        <f t="shared" si="0"/>
        <v>47</v>
      </c>
      <c r="C12" s="140">
        <f t="shared" si="1"/>
        <v>8.120000000000001</v>
      </c>
      <c r="D12" s="140">
        <f t="shared" si="2"/>
        <v>38.879999999999995</v>
      </c>
      <c r="E12" s="139" t="s">
        <v>54</v>
      </c>
      <c r="F12" s="140">
        <f t="shared" si="3"/>
        <v>43</v>
      </c>
      <c r="G12" s="140">
        <f t="shared" si="4"/>
        <v>4.5600000000000005</v>
      </c>
      <c r="H12" s="140">
        <f t="shared" si="5"/>
        <v>38.44</v>
      </c>
      <c r="I12" s="127"/>
      <c r="J12" s="128"/>
      <c r="K12" s="16" t="s">
        <v>55</v>
      </c>
      <c r="L12" s="17">
        <v>3</v>
      </c>
      <c r="M12" s="18">
        <v>5</v>
      </c>
      <c r="N12" s="18">
        <v>6</v>
      </c>
      <c r="O12" s="18">
        <v>8</v>
      </c>
      <c r="P12" s="18">
        <v>5</v>
      </c>
      <c r="Q12" s="18">
        <v>6</v>
      </c>
      <c r="R12" s="18">
        <v>7</v>
      </c>
      <c r="S12" s="18">
        <v>9</v>
      </c>
      <c r="T12" s="18">
        <v>4</v>
      </c>
      <c r="U12" s="18">
        <v>5</v>
      </c>
      <c r="V12" s="19">
        <v>55</v>
      </c>
      <c r="W12" s="19">
        <v>12</v>
      </c>
      <c r="X12" s="19">
        <v>43</v>
      </c>
      <c r="Y12" s="20">
        <v>11.850000000000001</v>
      </c>
      <c r="Z12" s="20">
        <v>14.433333333333337</v>
      </c>
      <c r="AA12">
        <v>1</v>
      </c>
    </row>
    <row r="13" spans="1:27" ht="15.75" x14ac:dyDescent="0.25">
      <c r="A13" s="139" t="s">
        <v>56</v>
      </c>
      <c r="B13" s="140">
        <f t="shared" si="0"/>
        <v>43</v>
      </c>
      <c r="C13" s="140">
        <f t="shared" si="1"/>
        <v>4</v>
      </c>
      <c r="D13" s="140">
        <f t="shared" si="2"/>
        <v>39</v>
      </c>
      <c r="E13" s="139" t="s">
        <v>57</v>
      </c>
      <c r="F13" s="140">
        <f t="shared" si="3"/>
        <v>47</v>
      </c>
      <c r="G13" s="140">
        <f t="shared" si="4"/>
        <v>8.120000000000001</v>
      </c>
      <c r="H13" s="140">
        <f t="shared" si="5"/>
        <v>38.879999999999995</v>
      </c>
      <c r="I13" s="127"/>
      <c r="J13" s="128"/>
      <c r="K13" s="16" t="s">
        <v>53</v>
      </c>
      <c r="L13" s="17">
        <v>1</v>
      </c>
      <c r="M13" s="18">
        <v>5</v>
      </c>
      <c r="N13" s="18">
        <v>5</v>
      </c>
      <c r="O13" s="18">
        <v>6</v>
      </c>
      <c r="P13" s="18">
        <v>4</v>
      </c>
      <c r="Q13" s="18">
        <v>5</v>
      </c>
      <c r="R13" s="18">
        <v>5</v>
      </c>
      <c r="S13" s="18">
        <v>8</v>
      </c>
      <c r="T13" s="18">
        <v>4</v>
      </c>
      <c r="U13" s="18">
        <v>5</v>
      </c>
      <c r="V13" s="19">
        <v>47</v>
      </c>
      <c r="W13" s="19">
        <v>8.120000000000001</v>
      </c>
      <c r="X13" s="19">
        <v>38.879999999999995</v>
      </c>
      <c r="Y13" s="20" t="s">
        <v>35</v>
      </c>
      <c r="Z13" s="20" t="s">
        <v>35</v>
      </c>
      <c r="AA13">
        <v>1</v>
      </c>
    </row>
    <row r="14" spans="1:27" ht="15.75" x14ac:dyDescent="0.25">
      <c r="A14" s="139" t="s">
        <v>58</v>
      </c>
      <c r="B14" s="140">
        <f t="shared" si="0"/>
        <v>46</v>
      </c>
      <c r="C14" s="140">
        <f t="shared" si="1"/>
        <v>4</v>
      </c>
      <c r="D14" s="140">
        <f t="shared" si="2"/>
        <v>42</v>
      </c>
      <c r="E14" s="139" t="s">
        <v>59</v>
      </c>
      <c r="F14" s="140">
        <f t="shared" si="3"/>
        <v>46</v>
      </c>
      <c r="G14" s="140">
        <f t="shared" si="4"/>
        <v>6</v>
      </c>
      <c r="H14" s="140">
        <f t="shared" si="5"/>
        <v>40</v>
      </c>
      <c r="I14" s="127"/>
      <c r="J14" s="128"/>
      <c r="K14" s="16" t="s">
        <v>60</v>
      </c>
      <c r="L14" s="17">
        <v>6</v>
      </c>
      <c r="M14" s="18">
        <v>7</v>
      </c>
      <c r="N14" s="18">
        <v>6</v>
      </c>
      <c r="O14" s="18">
        <v>5</v>
      </c>
      <c r="P14" s="18">
        <v>5</v>
      </c>
      <c r="Q14" s="18">
        <v>5</v>
      </c>
      <c r="R14" s="18">
        <v>6</v>
      </c>
      <c r="S14" s="18">
        <v>10</v>
      </c>
      <c r="T14" s="18">
        <v>4</v>
      </c>
      <c r="U14" s="18">
        <v>6</v>
      </c>
      <c r="V14" s="19">
        <v>54</v>
      </c>
      <c r="W14" s="19">
        <v>10</v>
      </c>
      <c r="X14" s="19">
        <v>44</v>
      </c>
      <c r="Y14" s="20">
        <v>9.6625000000000014</v>
      </c>
      <c r="Z14" s="20">
        <v>12.641666666666666</v>
      </c>
      <c r="AA14">
        <v>1</v>
      </c>
    </row>
    <row r="15" spans="1:27" ht="18.75" customHeight="1" x14ac:dyDescent="0.25">
      <c r="A15" s="141" t="s">
        <v>61</v>
      </c>
      <c r="B15" s="142" t="str">
        <f t="shared" si="0"/>
        <v/>
      </c>
      <c r="C15" s="142">
        <f t="shared" si="1"/>
        <v>6</v>
      </c>
      <c r="D15" s="142" t="str">
        <f t="shared" si="2"/>
        <v xml:space="preserve"> </v>
      </c>
      <c r="E15" s="141" t="s">
        <v>62</v>
      </c>
      <c r="F15" s="142">
        <f t="shared" si="3"/>
        <v>47</v>
      </c>
      <c r="G15" s="142">
        <f t="shared" si="4"/>
        <v>4</v>
      </c>
      <c r="H15" s="142">
        <f t="shared" si="5"/>
        <v>43</v>
      </c>
      <c r="I15" s="127"/>
      <c r="J15" s="128"/>
      <c r="K15" s="16" t="s">
        <v>63</v>
      </c>
      <c r="L15" s="17">
        <v>5</v>
      </c>
      <c r="M15" s="18">
        <v>5</v>
      </c>
      <c r="N15" s="18">
        <v>5</v>
      </c>
      <c r="O15" s="18">
        <v>4</v>
      </c>
      <c r="P15" s="18">
        <v>3</v>
      </c>
      <c r="Q15" s="18">
        <v>5</v>
      </c>
      <c r="R15" s="18">
        <v>6</v>
      </c>
      <c r="S15" s="18">
        <v>6</v>
      </c>
      <c r="T15" s="18">
        <v>4</v>
      </c>
      <c r="U15" s="18">
        <v>5</v>
      </c>
      <c r="V15" s="19">
        <v>43</v>
      </c>
      <c r="W15" s="19">
        <v>6</v>
      </c>
      <c r="X15" s="19">
        <v>37</v>
      </c>
      <c r="Y15" s="20">
        <v>5.8500000000000014</v>
      </c>
      <c r="Z15" s="20">
        <v>6.4333333333333371</v>
      </c>
      <c r="AA15">
        <v>1</v>
      </c>
    </row>
    <row r="16" spans="1:27" ht="15.75" x14ac:dyDescent="0.25">
      <c r="A16" s="143" t="s">
        <v>64</v>
      </c>
      <c r="B16" s="144"/>
      <c r="C16" s="145">
        <f>AVERAGE(C5:C14)</f>
        <v>6.8400000000000007</v>
      </c>
      <c r="D16" s="146">
        <f>SUM(D5:D14)</f>
        <v>376.6</v>
      </c>
      <c r="E16" s="143" t="s">
        <v>64</v>
      </c>
      <c r="F16" s="144"/>
      <c r="G16" s="145">
        <f>AVERAGE(G5:G14)</f>
        <v>7.168000000000001</v>
      </c>
      <c r="H16" s="140">
        <f>SUM(H4:H14)</f>
        <v>366.32</v>
      </c>
      <c r="I16" s="127"/>
      <c r="J16" s="128"/>
      <c r="K16" s="22" t="s">
        <v>58</v>
      </c>
      <c r="L16" s="17">
        <v>1</v>
      </c>
      <c r="M16" s="18">
        <v>5</v>
      </c>
      <c r="N16" s="18">
        <v>5</v>
      </c>
      <c r="O16" s="18">
        <v>6</v>
      </c>
      <c r="P16" s="18">
        <v>4</v>
      </c>
      <c r="Q16" s="18">
        <v>6</v>
      </c>
      <c r="R16" s="18">
        <v>5</v>
      </c>
      <c r="S16" s="18">
        <v>7</v>
      </c>
      <c r="T16" s="18">
        <v>3</v>
      </c>
      <c r="U16" s="18">
        <v>5</v>
      </c>
      <c r="V16" s="19">
        <v>46</v>
      </c>
      <c r="W16" s="19">
        <v>4</v>
      </c>
      <c r="X16" s="19">
        <v>42</v>
      </c>
      <c r="Y16" s="20">
        <v>4.1000000000000014</v>
      </c>
      <c r="Z16" s="20">
        <v>6.2666666666666657</v>
      </c>
      <c r="AA16">
        <v>1</v>
      </c>
    </row>
    <row r="17" spans="1:27" ht="15.75" x14ac:dyDescent="0.25">
      <c r="A17" s="143" t="s">
        <v>65</v>
      </c>
      <c r="B17" s="144"/>
      <c r="C17" s="145"/>
      <c r="D17" s="147">
        <f>D16-SUM($G$1*10)</f>
        <v>26.600000000000023</v>
      </c>
      <c r="E17" s="143" t="s">
        <v>65</v>
      </c>
      <c r="F17" s="144"/>
      <c r="G17" s="145"/>
      <c r="H17" s="140">
        <f>H16-SUM($G$1*10)</f>
        <v>16.319999999999993</v>
      </c>
      <c r="I17" s="127"/>
      <c r="J17" s="128"/>
      <c r="K17" s="16" t="s">
        <v>66</v>
      </c>
      <c r="L17" s="17">
        <v>5</v>
      </c>
      <c r="M17" s="18">
        <v>6</v>
      </c>
      <c r="N17" s="18">
        <v>5</v>
      </c>
      <c r="O17" s="18">
        <v>7</v>
      </c>
      <c r="P17" s="18">
        <v>4</v>
      </c>
      <c r="Q17" s="18">
        <v>6</v>
      </c>
      <c r="R17" s="18">
        <v>4</v>
      </c>
      <c r="S17" s="18">
        <v>6</v>
      </c>
      <c r="T17" s="18">
        <v>3</v>
      </c>
      <c r="U17" s="18">
        <v>5</v>
      </c>
      <c r="V17" s="19">
        <v>46</v>
      </c>
      <c r="W17" s="19">
        <v>6.36</v>
      </c>
      <c r="X17" s="19">
        <v>39.64</v>
      </c>
      <c r="Y17" s="20" t="s">
        <v>35</v>
      </c>
      <c r="Z17" s="20" t="s">
        <v>35</v>
      </c>
      <c r="AA17">
        <v>1</v>
      </c>
    </row>
    <row r="18" spans="1:27" ht="15" customHeight="1" x14ac:dyDescent="0.25">
      <c r="A18" s="148"/>
      <c r="B18" s="144"/>
      <c r="C18" s="145"/>
      <c r="D18" s="147"/>
      <c r="E18" s="148"/>
      <c r="F18" s="144"/>
      <c r="G18" s="145"/>
      <c r="H18" s="147"/>
      <c r="I18" s="127"/>
      <c r="J18" s="128"/>
      <c r="K18" s="22" t="s">
        <v>67</v>
      </c>
      <c r="L18" s="17">
        <v>8</v>
      </c>
      <c r="M18" s="18">
        <v>5</v>
      </c>
      <c r="N18" s="18">
        <v>6</v>
      </c>
      <c r="O18" s="18">
        <v>6</v>
      </c>
      <c r="P18" s="18">
        <v>4</v>
      </c>
      <c r="Q18" s="18">
        <v>6</v>
      </c>
      <c r="R18" s="18">
        <v>4</v>
      </c>
      <c r="S18" s="18">
        <v>9</v>
      </c>
      <c r="T18" s="18">
        <v>5</v>
      </c>
      <c r="U18" s="18">
        <v>6</v>
      </c>
      <c r="V18" s="19">
        <v>51</v>
      </c>
      <c r="W18" s="19">
        <v>18</v>
      </c>
      <c r="X18" s="19">
        <v>33</v>
      </c>
      <c r="Y18" s="20">
        <v>18.350000000000001</v>
      </c>
      <c r="Z18" s="20">
        <v>17.433333333333337</v>
      </c>
      <c r="AA18">
        <v>0</v>
      </c>
    </row>
    <row r="19" spans="1:27" ht="15.75" x14ac:dyDescent="0.25">
      <c r="A19" s="149" t="s">
        <v>68</v>
      </c>
      <c r="B19" s="149"/>
      <c r="C19" s="150" t="s">
        <v>15</v>
      </c>
      <c r="D19" s="151" t="s">
        <v>13</v>
      </c>
      <c r="E19" s="149" t="s">
        <v>69</v>
      </c>
      <c r="F19" s="149"/>
      <c r="G19" s="150" t="s">
        <v>15</v>
      </c>
      <c r="H19" s="151" t="s">
        <v>13</v>
      </c>
      <c r="I19" s="127"/>
      <c r="J19" s="128"/>
      <c r="K19" s="16" t="s">
        <v>70</v>
      </c>
      <c r="L19" s="17">
        <v>8</v>
      </c>
      <c r="M19" s="18">
        <v>4</v>
      </c>
      <c r="N19" s="18">
        <v>4</v>
      </c>
      <c r="O19" s="18">
        <v>5</v>
      </c>
      <c r="P19" s="18">
        <v>4</v>
      </c>
      <c r="Q19" s="18">
        <v>5</v>
      </c>
      <c r="R19" s="18">
        <v>4</v>
      </c>
      <c r="S19" s="18">
        <v>6</v>
      </c>
      <c r="T19" s="18">
        <v>3</v>
      </c>
      <c r="U19" s="18">
        <v>4</v>
      </c>
      <c r="V19" s="19">
        <v>39</v>
      </c>
      <c r="W19" s="19">
        <v>2</v>
      </c>
      <c r="X19" s="19">
        <v>37</v>
      </c>
      <c r="Y19" s="20">
        <v>2.1000000000000014</v>
      </c>
      <c r="Z19" s="20">
        <v>2.6000000000000014</v>
      </c>
      <c r="AA19">
        <v>1</v>
      </c>
    </row>
    <row r="20" spans="1:27" ht="15.75" x14ac:dyDescent="0.25">
      <c r="A20" s="149" t="s">
        <v>71</v>
      </c>
      <c r="B20" s="149" t="s">
        <v>24</v>
      </c>
      <c r="C20" s="150" t="s">
        <v>25</v>
      </c>
      <c r="D20" s="151" t="s">
        <v>26</v>
      </c>
      <c r="E20" s="149" t="s">
        <v>72</v>
      </c>
      <c r="F20" s="149" t="s">
        <v>24</v>
      </c>
      <c r="G20" s="150" t="s">
        <v>25</v>
      </c>
      <c r="H20" s="151" t="s">
        <v>26</v>
      </c>
      <c r="I20" s="127"/>
      <c r="J20" s="128"/>
      <c r="K20" s="16" t="s">
        <v>73</v>
      </c>
      <c r="L20" s="17">
        <v>5</v>
      </c>
      <c r="M20" s="18">
        <v>4</v>
      </c>
      <c r="N20" s="18">
        <v>6</v>
      </c>
      <c r="O20" s="18">
        <v>6</v>
      </c>
      <c r="P20" s="18">
        <v>4</v>
      </c>
      <c r="Q20" s="18">
        <v>5</v>
      </c>
      <c r="R20" s="18">
        <v>5</v>
      </c>
      <c r="S20" s="18">
        <v>9</v>
      </c>
      <c r="T20" s="18">
        <v>5</v>
      </c>
      <c r="U20" s="18">
        <v>7</v>
      </c>
      <c r="V20" s="19">
        <v>51</v>
      </c>
      <c r="W20" s="19">
        <v>10</v>
      </c>
      <c r="X20" s="19">
        <v>41</v>
      </c>
      <c r="Y20" s="20">
        <v>9.6000000000000014</v>
      </c>
      <c r="Z20" s="20">
        <v>11.600000000000001</v>
      </c>
      <c r="AA20">
        <v>1</v>
      </c>
    </row>
    <row r="21" spans="1:27" ht="15.75" x14ac:dyDescent="0.25">
      <c r="A21" s="139" t="s">
        <v>47</v>
      </c>
      <c r="B21" s="140">
        <f t="shared" ref="B21:B29" si="6">INDEX($V$4:$V$91,MATCH(A21,$K$4:$K$91,0))</f>
        <v>44</v>
      </c>
      <c r="C21" s="140">
        <f t="shared" ref="C21:C29" si="7">INDEX($W$4:$W$91,MATCH(A21,$K$4:$K$91,0))</f>
        <v>8</v>
      </c>
      <c r="D21" s="140">
        <f t="shared" ref="D21:D29" si="8">INDEX($X$4:$X$91,MATCH(A21,$K$4:$K$91,0))</f>
        <v>36</v>
      </c>
      <c r="E21" s="139" t="s">
        <v>67</v>
      </c>
      <c r="F21" s="140">
        <f t="shared" ref="F21:F31" si="9">INDEX($V$4:$V$91,MATCH(E21,$K$4:$K$91,0))</f>
        <v>51</v>
      </c>
      <c r="G21" s="140">
        <f t="shared" ref="G21:G31" si="10">INDEX($W$4:$W$91,MATCH(E21,$K$4:$K$91,0))</f>
        <v>18</v>
      </c>
      <c r="H21" s="140">
        <f t="shared" ref="H21:H31" si="11">INDEX($X$4:$X$91,MATCH(E21,$K$4:$K$91,0))</f>
        <v>33</v>
      </c>
      <c r="I21" s="127"/>
      <c r="J21" s="128"/>
      <c r="K21" s="16" t="s">
        <v>74</v>
      </c>
      <c r="L21" s="17">
        <v>5</v>
      </c>
      <c r="M21" s="18"/>
      <c r="N21" s="18"/>
      <c r="O21" s="18"/>
      <c r="P21" s="18"/>
      <c r="Q21" s="18"/>
      <c r="R21" s="18"/>
      <c r="S21" s="18"/>
      <c r="T21" s="18"/>
      <c r="U21" s="18"/>
      <c r="V21" s="19" t="s">
        <v>51</v>
      </c>
      <c r="W21" s="19">
        <v>7</v>
      </c>
      <c r="X21" s="19" t="s">
        <v>52</v>
      </c>
      <c r="Y21" s="20">
        <v>6.8500000000000014</v>
      </c>
      <c r="Z21" s="20">
        <v>6.8500000000000014</v>
      </c>
      <c r="AA21">
        <v>1</v>
      </c>
    </row>
    <row r="22" spans="1:27" ht="15.75" x14ac:dyDescent="0.25">
      <c r="A22" s="139" t="s">
        <v>75</v>
      </c>
      <c r="B22" s="140">
        <f t="shared" si="6"/>
        <v>47</v>
      </c>
      <c r="C22" s="140">
        <f t="shared" si="7"/>
        <v>8.120000000000001</v>
      </c>
      <c r="D22" s="140">
        <f t="shared" si="8"/>
        <v>38.879999999999995</v>
      </c>
      <c r="E22" s="139" t="s">
        <v>76</v>
      </c>
      <c r="F22" s="140">
        <f t="shared" si="9"/>
        <v>37</v>
      </c>
      <c r="G22" s="140">
        <f t="shared" si="10"/>
        <v>2</v>
      </c>
      <c r="H22" s="140">
        <f t="shared" si="11"/>
        <v>35</v>
      </c>
      <c r="I22" s="127"/>
      <c r="J22" s="128"/>
      <c r="K22" s="16" t="s">
        <v>77</v>
      </c>
      <c r="L22" s="17">
        <v>5</v>
      </c>
      <c r="M22" s="18">
        <v>5</v>
      </c>
      <c r="N22" s="18">
        <v>5</v>
      </c>
      <c r="O22" s="18">
        <v>4</v>
      </c>
      <c r="P22" s="18">
        <v>4</v>
      </c>
      <c r="Q22" s="18">
        <v>3</v>
      </c>
      <c r="R22" s="18">
        <v>5</v>
      </c>
      <c r="S22" s="18">
        <v>6</v>
      </c>
      <c r="T22" s="18">
        <v>4</v>
      </c>
      <c r="U22" s="18">
        <v>5</v>
      </c>
      <c r="V22" s="19">
        <v>41</v>
      </c>
      <c r="W22" s="19">
        <v>8</v>
      </c>
      <c r="X22" s="19">
        <v>33</v>
      </c>
      <c r="Y22" s="20">
        <v>8.1000000000000014</v>
      </c>
      <c r="Z22" s="20">
        <v>7.2666666666666657</v>
      </c>
      <c r="AA22">
        <v>1</v>
      </c>
    </row>
    <row r="23" spans="1:27" ht="15.75" x14ac:dyDescent="0.25">
      <c r="A23" s="139" t="s">
        <v>78</v>
      </c>
      <c r="B23" s="140">
        <f t="shared" si="6"/>
        <v>40</v>
      </c>
      <c r="C23" s="140">
        <f t="shared" si="7"/>
        <v>1</v>
      </c>
      <c r="D23" s="140">
        <f t="shared" si="8"/>
        <v>39</v>
      </c>
      <c r="E23" s="139" t="s">
        <v>79</v>
      </c>
      <c r="F23" s="140">
        <f t="shared" si="9"/>
        <v>43</v>
      </c>
      <c r="G23" s="140">
        <f t="shared" si="10"/>
        <v>8</v>
      </c>
      <c r="H23" s="140">
        <f t="shared" si="11"/>
        <v>35</v>
      </c>
      <c r="I23" s="127"/>
      <c r="J23" s="128"/>
      <c r="K23" s="16" t="s">
        <v>80</v>
      </c>
      <c r="L23" s="17">
        <v>4</v>
      </c>
      <c r="M23" s="18">
        <v>5</v>
      </c>
      <c r="N23" s="18">
        <v>5</v>
      </c>
      <c r="O23" s="18">
        <v>6</v>
      </c>
      <c r="P23" s="18">
        <v>4</v>
      </c>
      <c r="Q23" s="18">
        <v>5</v>
      </c>
      <c r="R23" s="18">
        <v>5</v>
      </c>
      <c r="S23" s="18">
        <v>6</v>
      </c>
      <c r="T23" s="18">
        <v>5</v>
      </c>
      <c r="U23" s="18">
        <v>5</v>
      </c>
      <c r="V23" s="19">
        <v>46</v>
      </c>
      <c r="W23" s="19">
        <v>6</v>
      </c>
      <c r="X23" s="19">
        <v>40</v>
      </c>
      <c r="Y23" s="20">
        <v>5.8500000000000014</v>
      </c>
      <c r="Z23" s="20">
        <v>7.4333333333333371</v>
      </c>
      <c r="AA23">
        <v>1</v>
      </c>
    </row>
    <row r="24" spans="1:27" ht="15.75" x14ac:dyDescent="0.25">
      <c r="A24" s="139" t="s">
        <v>81</v>
      </c>
      <c r="B24" s="140">
        <f t="shared" si="6"/>
        <v>43</v>
      </c>
      <c r="C24" s="140">
        <f t="shared" si="7"/>
        <v>4</v>
      </c>
      <c r="D24" s="140">
        <f t="shared" si="8"/>
        <v>39</v>
      </c>
      <c r="E24" s="139" t="s">
        <v>38</v>
      </c>
      <c r="F24" s="140">
        <f t="shared" si="9"/>
        <v>52</v>
      </c>
      <c r="G24" s="140">
        <f t="shared" si="10"/>
        <v>17</v>
      </c>
      <c r="H24" s="140">
        <f t="shared" si="11"/>
        <v>35</v>
      </c>
      <c r="I24" s="127"/>
      <c r="J24" s="128"/>
      <c r="K24" s="16" t="s">
        <v>82</v>
      </c>
      <c r="L24" s="17">
        <v>5</v>
      </c>
      <c r="M24" s="18">
        <v>4</v>
      </c>
      <c r="N24" s="18">
        <v>6</v>
      </c>
      <c r="O24" s="18">
        <v>7</v>
      </c>
      <c r="P24" s="18">
        <v>5</v>
      </c>
      <c r="Q24" s="18">
        <v>5</v>
      </c>
      <c r="R24" s="18">
        <v>5</v>
      </c>
      <c r="S24" s="18">
        <v>8</v>
      </c>
      <c r="T24" s="18">
        <v>5</v>
      </c>
      <c r="U24" s="18">
        <v>5</v>
      </c>
      <c r="V24" s="19">
        <v>50</v>
      </c>
      <c r="W24" s="19">
        <v>10.220000000000001</v>
      </c>
      <c r="X24" s="19">
        <v>39.78</v>
      </c>
      <c r="Y24" s="20" t="s">
        <v>35</v>
      </c>
      <c r="Z24" s="20" t="s">
        <v>35</v>
      </c>
      <c r="AA24">
        <v>1</v>
      </c>
    </row>
    <row r="25" spans="1:27" ht="15.75" x14ac:dyDescent="0.25">
      <c r="A25" s="139" t="s">
        <v>83</v>
      </c>
      <c r="B25" s="140">
        <f t="shared" si="6"/>
        <v>48</v>
      </c>
      <c r="C25" s="140">
        <f t="shared" si="7"/>
        <v>9</v>
      </c>
      <c r="D25" s="140">
        <f t="shared" si="8"/>
        <v>39</v>
      </c>
      <c r="E25" s="139" t="s">
        <v>70</v>
      </c>
      <c r="F25" s="140">
        <f t="shared" si="9"/>
        <v>39</v>
      </c>
      <c r="G25" s="140">
        <f t="shared" si="10"/>
        <v>2</v>
      </c>
      <c r="H25" s="140">
        <f t="shared" si="11"/>
        <v>37</v>
      </c>
      <c r="I25" s="127"/>
      <c r="J25" s="128"/>
      <c r="K25" s="16" t="s">
        <v>84</v>
      </c>
      <c r="L25" s="17">
        <v>7</v>
      </c>
      <c r="M25" s="18">
        <v>4</v>
      </c>
      <c r="N25" s="18">
        <v>5</v>
      </c>
      <c r="O25" s="18">
        <v>7</v>
      </c>
      <c r="P25" s="18">
        <v>5</v>
      </c>
      <c r="Q25" s="18">
        <v>7</v>
      </c>
      <c r="R25" s="18">
        <v>5</v>
      </c>
      <c r="S25" s="18">
        <v>12</v>
      </c>
      <c r="T25" s="18">
        <v>6</v>
      </c>
      <c r="U25" s="18">
        <v>5</v>
      </c>
      <c r="V25" s="19">
        <v>56</v>
      </c>
      <c r="W25" s="19">
        <v>20</v>
      </c>
      <c r="X25" s="19">
        <v>36</v>
      </c>
      <c r="Y25" s="20">
        <v>19.850000000000001</v>
      </c>
      <c r="Z25" s="20">
        <v>20.100000000000001</v>
      </c>
      <c r="AA25">
        <v>1</v>
      </c>
    </row>
    <row r="26" spans="1:27" ht="15.75" x14ac:dyDescent="0.25">
      <c r="A26" s="139" t="s">
        <v>85</v>
      </c>
      <c r="B26" s="140">
        <f t="shared" si="6"/>
        <v>53</v>
      </c>
      <c r="C26" s="140">
        <f t="shared" si="7"/>
        <v>13</v>
      </c>
      <c r="D26" s="140">
        <f t="shared" si="8"/>
        <v>40</v>
      </c>
      <c r="E26" s="139" t="s">
        <v>86</v>
      </c>
      <c r="F26" s="140">
        <f t="shared" si="9"/>
        <v>43</v>
      </c>
      <c r="G26" s="140">
        <f t="shared" si="10"/>
        <v>5</v>
      </c>
      <c r="H26" s="140">
        <f t="shared" si="11"/>
        <v>38</v>
      </c>
      <c r="I26" s="127"/>
      <c r="J26" s="128"/>
      <c r="K26" s="16" t="s">
        <v>76</v>
      </c>
      <c r="L26" s="17">
        <v>8</v>
      </c>
      <c r="M26" s="18">
        <v>4</v>
      </c>
      <c r="N26" s="18">
        <v>4</v>
      </c>
      <c r="O26" s="18">
        <v>4</v>
      </c>
      <c r="P26" s="18">
        <v>4</v>
      </c>
      <c r="Q26" s="18">
        <v>4</v>
      </c>
      <c r="R26" s="18">
        <v>4</v>
      </c>
      <c r="S26" s="18">
        <v>6</v>
      </c>
      <c r="T26" s="18">
        <v>3</v>
      </c>
      <c r="U26" s="18">
        <v>4</v>
      </c>
      <c r="V26" s="19">
        <v>37</v>
      </c>
      <c r="W26" s="19">
        <v>2</v>
      </c>
      <c r="X26" s="19">
        <v>35</v>
      </c>
      <c r="Y26" s="20">
        <v>2.3500000000000014</v>
      </c>
      <c r="Z26" s="20">
        <v>2.1000000000000014</v>
      </c>
      <c r="AA26">
        <v>1</v>
      </c>
    </row>
    <row r="27" spans="1:27" ht="15.75" x14ac:dyDescent="0.25">
      <c r="A27" s="139" t="s">
        <v>87</v>
      </c>
      <c r="B27" s="140">
        <f t="shared" si="6"/>
        <v>46</v>
      </c>
      <c r="C27" s="140">
        <f t="shared" si="7"/>
        <v>5</v>
      </c>
      <c r="D27" s="140">
        <f t="shared" si="8"/>
        <v>41</v>
      </c>
      <c r="E27" s="139" t="s">
        <v>88</v>
      </c>
      <c r="F27" s="140">
        <f t="shared" si="9"/>
        <v>45</v>
      </c>
      <c r="G27" s="140">
        <f t="shared" si="10"/>
        <v>5.7600000000000007</v>
      </c>
      <c r="H27" s="140">
        <f t="shared" si="11"/>
        <v>39.24</v>
      </c>
      <c r="I27" s="127"/>
      <c r="J27" s="128"/>
      <c r="K27" s="16" t="s">
        <v>59</v>
      </c>
      <c r="L27" s="17">
        <v>2</v>
      </c>
      <c r="M27" s="18">
        <v>6</v>
      </c>
      <c r="N27" s="18">
        <v>6</v>
      </c>
      <c r="O27" s="18">
        <v>6</v>
      </c>
      <c r="P27" s="18">
        <v>4</v>
      </c>
      <c r="Q27" s="18">
        <v>4</v>
      </c>
      <c r="R27" s="18">
        <v>5</v>
      </c>
      <c r="S27" s="18">
        <v>6</v>
      </c>
      <c r="T27" s="18">
        <v>3</v>
      </c>
      <c r="U27" s="18">
        <v>6</v>
      </c>
      <c r="V27" s="19">
        <v>46</v>
      </c>
      <c r="W27" s="19">
        <v>6</v>
      </c>
      <c r="X27" s="19">
        <v>40</v>
      </c>
      <c r="Y27" s="20">
        <v>6.3500000000000014</v>
      </c>
      <c r="Z27" s="20">
        <v>7.7666666666666657</v>
      </c>
      <c r="AA27">
        <v>1</v>
      </c>
    </row>
    <row r="28" spans="1:27" ht="15.75" customHeight="1" x14ac:dyDescent="0.25">
      <c r="A28" s="139" t="s">
        <v>55</v>
      </c>
      <c r="B28" s="140">
        <f t="shared" si="6"/>
        <v>55</v>
      </c>
      <c r="C28" s="140">
        <f t="shared" si="7"/>
        <v>12</v>
      </c>
      <c r="D28" s="140">
        <f t="shared" si="8"/>
        <v>43</v>
      </c>
      <c r="E28" s="139" t="s">
        <v>89</v>
      </c>
      <c r="F28" s="140">
        <f t="shared" si="9"/>
        <v>45</v>
      </c>
      <c r="G28" s="140">
        <f t="shared" si="10"/>
        <v>5.7600000000000007</v>
      </c>
      <c r="H28" s="140">
        <f t="shared" si="11"/>
        <v>39.24</v>
      </c>
      <c r="I28" s="127"/>
      <c r="J28" s="128"/>
      <c r="K28" s="16" t="s">
        <v>90</v>
      </c>
      <c r="L28" s="17">
        <v>5</v>
      </c>
      <c r="M28" s="18"/>
      <c r="N28" s="18"/>
      <c r="O28" s="18"/>
      <c r="P28" s="18"/>
      <c r="Q28" s="18"/>
      <c r="R28" s="18"/>
      <c r="S28" s="18"/>
      <c r="T28" s="18"/>
      <c r="U28" s="18"/>
      <c r="V28" s="19" t="s">
        <v>51</v>
      </c>
      <c r="W28" s="19">
        <v>2</v>
      </c>
      <c r="X28" s="19" t="s">
        <v>52</v>
      </c>
      <c r="Y28" s="20">
        <v>1.6000000000000014</v>
      </c>
      <c r="Z28" s="20">
        <v>1.6000000000000014</v>
      </c>
      <c r="AA28">
        <v>1</v>
      </c>
    </row>
    <row r="29" spans="1:27" ht="15.75" x14ac:dyDescent="0.25">
      <c r="A29" s="152" t="s">
        <v>91</v>
      </c>
      <c r="B29" s="142">
        <f t="shared" si="6"/>
        <v>50</v>
      </c>
      <c r="C29" s="142">
        <f t="shared" si="7"/>
        <v>6</v>
      </c>
      <c r="D29" s="142">
        <f t="shared" si="8"/>
        <v>44</v>
      </c>
      <c r="E29" s="152" t="s">
        <v>92</v>
      </c>
      <c r="F29" s="142" t="str">
        <f t="shared" si="9"/>
        <v/>
      </c>
      <c r="G29" s="142">
        <f t="shared" si="10"/>
        <v>8</v>
      </c>
      <c r="H29" s="142" t="str">
        <f t="shared" si="11"/>
        <v xml:space="preserve"> </v>
      </c>
      <c r="I29" s="127"/>
      <c r="J29" s="128"/>
      <c r="K29" s="16" t="s">
        <v>61</v>
      </c>
      <c r="L29" s="17">
        <v>1</v>
      </c>
      <c r="M29" s="18"/>
      <c r="N29" s="18"/>
      <c r="O29" s="18"/>
      <c r="P29" s="18"/>
      <c r="Q29" s="18"/>
      <c r="R29" s="18"/>
      <c r="S29" s="18"/>
      <c r="T29" s="18"/>
      <c r="U29" s="18"/>
      <c r="V29" s="19" t="s">
        <v>51</v>
      </c>
      <c r="W29" s="19">
        <v>6</v>
      </c>
      <c r="X29" s="19" t="s">
        <v>52</v>
      </c>
      <c r="Y29" s="20">
        <v>6.2749999999999986</v>
      </c>
      <c r="Z29" s="20">
        <v>6.2749999999999986</v>
      </c>
      <c r="AA29">
        <v>1</v>
      </c>
    </row>
    <row r="30" spans="1:27" ht="15" customHeight="1" x14ac:dyDescent="0.25">
      <c r="A30" s="152"/>
      <c r="B30" s="142"/>
      <c r="C30" s="142"/>
      <c r="D30" s="142"/>
      <c r="E30" s="152" t="s">
        <v>94</v>
      </c>
      <c r="F30" s="142" t="str">
        <f t="shared" si="9"/>
        <v/>
      </c>
      <c r="G30" s="142">
        <f t="shared" si="10"/>
        <v>10</v>
      </c>
      <c r="H30" s="142" t="str">
        <f t="shared" si="11"/>
        <v xml:space="preserve"> </v>
      </c>
      <c r="I30" s="127"/>
      <c r="J30" s="128"/>
      <c r="K30" s="16" t="s">
        <v>45</v>
      </c>
      <c r="L30" s="17">
        <v>1</v>
      </c>
      <c r="M30" s="18">
        <v>4</v>
      </c>
      <c r="N30" s="18">
        <v>4</v>
      </c>
      <c r="O30" s="18">
        <v>6</v>
      </c>
      <c r="P30" s="18">
        <v>4</v>
      </c>
      <c r="Q30" s="18">
        <v>5</v>
      </c>
      <c r="R30" s="18">
        <v>5</v>
      </c>
      <c r="S30" s="18">
        <v>8</v>
      </c>
      <c r="T30" s="18">
        <v>3</v>
      </c>
      <c r="U30" s="18">
        <v>5</v>
      </c>
      <c r="V30" s="19">
        <v>44</v>
      </c>
      <c r="W30" s="19">
        <v>5.160000000000001</v>
      </c>
      <c r="X30" s="19">
        <v>38.839999999999996</v>
      </c>
      <c r="Y30" s="20" t="s">
        <v>35</v>
      </c>
      <c r="Z30" s="20" t="s">
        <v>35</v>
      </c>
      <c r="AA30">
        <v>1</v>
      </c>
    </row>
    <row r="31" spans="1:27" ht="15.75" x14ac:dyDescent="0.25">
      <c r="A31" s="141" t="s">
        <v>95</v>
      </c>
      <c r="B31" s="142" t="str">
        <f>INDEX($V$4:$V$91,MATCH(A31,$K$4:$K$91,0))</f>
        <v/>
      </c>
      <c r="C31" s="142" t="str">
        <f>INDEX($W$4:$W$91,MATCH(A31,$K$4:$K$91,0))</f>
        <v>TBD</v>
      </c>
      <c r="D31" s="142" t="str">
        <f>INDEX($X$4:$X$91,MATCH(A31,$K$4:$K$91,0))</f>
        <v xml:space="preserve"> </v>
      </c>
      <c r="E31" s="141" t="s">
        <v>96</v>
      </c>
      <c r="F31" s="142" t="str">
        <f t="shared" si="9"/>
        <v/>
      </c>
      <c r="G31" s="142">
        <f t="shared" si="10"/>
        <v>10</v>
      </c>
      <c r="H31" s="142" t="str">
        <f t="shared" si="11"/>
        <v xml:space="preserve"> </v>
      </c>
      <c r="I31" s="127"/>
      <c r="J31" s="128"/>
      <c r="K31" s="16" t="s">
        <v>97</v>
      </c>
      <c r="L31" s="17">
        <v>4</v>
      </c>
      <c r="M31" s="18"/>
      <c r="N31" s="18"/>
      <c r="O31" s="18"/>
      <c r="P31" s="18"/>
      <c r="Q31" s="18"/>
      <c r="R31" s="18"/>
      <c r="S31" s="18"/>
      <c r="T31" s="18"/>
      <c r="U31" s="18"/>
      <c r="V31" s="19" t="s">
        <v>51</v>
      </c>
      <c r="W31" s="19">
        <v>8</v>
      </c>
      <c r="X31" s="19" t="s">
        <v>52</v>
      </c>
      <c r="Y31" s="20">
        <v>8.2666666666666657</v>
      </c>
      <c r="Z31" s="20">
        <v>8.2666666666666657</v>
      </c>
      <c r="AA31">
        <v>0</v>
      </c>
    </row>
    <row r="32" spans="1:27" ht="15.75" customHeight="1" x14ac:dyDescent="0.25">
      <c r="A32" s="143" t="s">
        <v>64</v>
      </c>
      <c r="B32" s="144"/>
      <c r="C32" s="145">
        <f>AVERAGE(C21:C28)</f>
        <v>7.5150000000000006</v>
      </c>
      <c r="D32" s="153">
        <f>SUM(D21:D28)</f>
        <v>315.88</v>
      </c>
      <c r="E32" s="143" t="s">
        <v>64</v>
      </c>
      <c r="F32" s="144"/>
      <c r="G32" s="145">
        <f>AVERAGE(G21:G28)</f>
        <v>7.9399999999999995</v>
      </c>
      <c r="H32" s="154">
        <f>SUM(H21:H28)</f>
        <v>291.48</v>
      </c>
      <c r="I32" s="127"/>
      <c r="J32" s="128"/>
      <c r="K32" s="21" t="s">
        <v>62</v>
      </c>
      <c r="L32" s="17">
        <v>2</v>
      </c>
      <c r="M32" s="18">
        <v>5</v>
      </c>
      <c r="N32" s="18">
        <v>4</v>
      </c>
      <c r="O32" s="18">
        <v>5</v>
      </c>
      <c r="P32" s="18">
        <v>4</v>
      </c>
      <c r="Q32" s="18">
        <v>5</v>
      </c>
      <c r="R32" s="18">
        <v>6</v>
      </c>
      <c r="S32" s="18">
        <v>9</v>
      </c>
      <c r="T32" s="18">
        <v>4</v>
      </c>
      <c r="U32" s="18">
        <v>5</v>
      </c>
      <c r="V32" s="19">
        <v>47</v>
      </c>
      <c r="W32" s="19">
        <v>4</v>
      </c>
      <c r="X32" s="19">
        <v>43</v>
      </c>
      <c r="Y32" s="20">
        <v>4.3500000000000014</v>
      </c>
      <c r="Z32" s="20">
        <v>6.7666666666666657</v>
      </c>
      <c r="AA32">
        <v>1</v>
      </c>
    </row>
    <row r="33" spans="1:27" ht="15" customHeight="1" x14ac:dyDescent="0.25">
      <c r="A33" s="143" t="s">
        <v>65</v>
      </c>
      <c r="B33" s="144"/>
      <c r="C33" s="145"/>
      <c r="D33" s="147">
        <f>D32-SUM($G$1*8)</f>
        <v>35.879999999999995</v>
      </c>
      <c r="E33" s="143" t="s">
        <v>65</v>
      </c>
      <c r="F33" s="144"/>
      <c r="G33" s="145"/>
      <c r="H33" s="154">
        <f>H32-SUM($G$1*8)</f>
        <v>11.480000000000018</v>
      </c>
      <c r="I33" s="127"/>
      <c r="J33" s="128"/>
      <c r="K33" s="16" t="s">
        <v>37</v>
      </c>
      <c r="L33" s="17">
        <v>2</v>
      </c>
      <c r="M33" s="18">
        <v>5</v>
      </c>
      <c r="N33" s="18">
        <v>5</v>
      </c>
      <c r="O33" s="18">
        <v>5</v>
      </c>
      <c r="P33" s="18">
        <v>3</v>
      </c>
      <c r="Q33" s="18">
        <v>5</v>
      </c>
      <c r="R33" s="18">
        <v>5</v>
      </c>
      <c r="S33" s="18">
        <v>5</v>
      </c>
      <c r="T33" s="18">
        <v>3</v>
      </c>
      <c r="U33" s="18">
        <v>5</v>
      </c>
      <c r="V33" s="19">
        <v>41</v>
      </c>
      <c r="W33" s="19">
        <v>6</v>
      </c>
      <c r="X33" s="19">
        <v>35</v>
      </c>
      <c r="Y33" s="20">
        <v>6.1000000000000014</v>
      </c>
      <c r="Z33" s="20">
        <v>5.9333333333333371</v>
      </c>
      <c r="AA33">
        <v>0</v>
      </c>
    </row>
    <row r="34" spans="1:27" ht="15.75" x14ac:dyDescent="0.25">
      <c r="A34" s="148"/>
      <c r="B34" s="144"/>
      <c r="C34" s="145"/>
      <c r="D34" s="147"/>
      <c r="E34" s="148"/>
      <c r="F34" s="144"/>
      <c r="G34" s="145"/>
      <c r="H34" s="147"/>
      <c r="I34" s="127"/>
      <c r="J34" s="128"/>
      <c r="K34" s="16" t="s">
        <v>87</v>
      </c>
      <c r="L34" s="17">
        <v>3</v>
      </c>
      <c r="M34" s="18">
        <v>4</v>
      </c>
      <c r="N34" s="18">
        <v>5</v>
      </c>
      <c r="O34" s="18">
        <v>6</v>
      </c>
      <c r="P34" s="18">
        <v>4</v>
      </c>
      <c r="Q34" s="18">
        <v>5</v>
      </c>
      <c r="R34" s="18">
        <v>6</v>
      </c>
      <c r="S34" s="18">
        <v>8</v>
      </c>
      <c r="T34" s="18">
        <v>4</v>
      </c>
      <c r="U34" s="18">
        <v>4</v>
      </c>
      <c r="V34" s="19">
        <v>46</v>
      </c>
      <c r="W34" s="19">
        <v>5</v>
      </c>
      <c r="X34" s="19">
        <v>41</v>
      </c>
      <c r="Y34" s="20">
        <v>4.8500000000000014</v>
      </c>
      <c r="Z34" s="20">
        <v>6.7666666666666657</v>
      </c>
      <c r="AA34">
        <v>1</v>
      </c>
    </row>
    <row r="35" spans="1:27" ht="15.75" x14ac:dyDescent="0.25">
      <c r="A35" s="149" t="s">
        <v>98</v>
      </c>
      <c r="B35" s="149"/>
      <c r="C35" s="150" t="s">
        <v>15</v>
      </c>
      <c r="D35" s="151" t="s">
        <v>13</v>
      </c>
      <c r="E35" s="149" t="s">
        <v>99</v>
      </c>
      <c r="F35" s="149"/>
      <c r="G35" s="150" t="s">
        <v>15</v>
      </c>
      <c r="H35" s="151" t="s">
        <v>13</v>
      </c>
      <c r="I35" s="127"/>
      <c r="J35" s="128"/>
      <c r="K35" s="16" t="s">
        <v>100</v>
      </c>
      <c r="L35" s="17">
        <v>4</v>
      </c>
      <c r="M35" s="18">
        <v>4</v>
      </c>
      <c r="N35" s="18">
        <v>5</v>
      </c>
      <c r="O35" s="18">
        <v>3</v>
      </c>
      <c r="P35" s="18">
        <v>4</v>
      </c>
      <c r="Q35" s="18">
        <v>4</v>
      </c>
      <c r="R35" s="18">
        <v>4</v>
      </c>
      <c r="S35" s="18">
        <v>7</v>
      </c>
      <c r="T35" s="18">
        <v>3</v>
      </c>
      <c r="U35" s="18">
        <v>5</v>
      </c>
      <c r="V35" s="19">
        <v>39</v>
      </c>
      <c r="W35" s="19">
        <v>2.1600000000000006</v>
      </c>
      <c r="X35" s="19">
        <v>36.839999999999996</v>
      </c>
      <c r="Y35" s="20" t="s">
        <v>35</v>
      </c>
      <c r="Z35" s="20" t="s">
        <v>35</v>
      </c>
      <c r="AA35">
        <v>1</v>
      </c>
    </row>
    <row r="36" spans="1:27" ht="15.75" x14ac:dyDescent="0.25">
      <c r="A36" s="149" t="s">
        <v>101</v>
      </c>
      <c r="B36" s="149" t="s">
        <v>24</v>
      </c>
      <c r="C36" s="150" t="s">
        <v>25</v>
      </c>
      <c r="D36" s="151" t="s">
        <v>26</v>
      </c>
      <c r="E36" s="149" t="s">
        <v>102</v>
      </c>
      <c r="F36" s="149" t="s">
        <v>24</v>
      </c>
      <c r="G36" s="150" t="s">
        <v>25</v>
      </c>
      <c r="H36" s="151" t="s">
        <v>26</v>
      </c>
      <c r="I36" s="127"/>
      <c r="J36" s="128"/>
      <c r="K36" s="16" t="s">
        <v>79</v>
      </c>
      <c r="L36" s="17">
        <v>8</v>
      </c>
      <c r="M36" s="18">
        <v>4</v>
      </c>
      <c r="N36" s="18">
        <v>4</v>
      </c>
      <c r="O36" s="18">
        <v>7</v>
      </c>
      <c r="P36" s="18">
        <v>4</v>
      </c>
      <c r="Q36" s="18">
        <v>4</v>
      </c>
      <c r="R36" s="18">
        <v>4</v>
      </c>
      <c r="S36" s="18">
        <v>5</v>
      </c>
      <c r="T36" s="18">
        <v>5</v>
      </c>
      <c r="U36" s="18">
        <v>6</v>
      </c>
      <c r="V36" s="19">
        <v>43</v>
      </c>
      <c r="W36" s="19">
        <v>8</v>
      </c>
      <c r="X36" s="19">
        <v>35</v>
      </c>
      <c r="Y36" s="20">
        <v>7.6000000000000014</v>
      </c>
      <c r="Z36" s="20">
        <v>7.6000000000000014</v>
      </c>
      <c r="AA36">
        <v>1</v>
      </c>
    </row>
    <row r="37" spans="1:27" ht="15.75" x14ac:dyDescent="0.25">
      <c r="A37" s="139" t="s">
        <v>100</v>
      </c>
      <c r="B37" s="140">
        <f t="shared" ref="B37:B47" si="12">INDEX($V$4:$V$91,MATCH(A37,$K$4:$K$91,0))</f>
        <v>39</v>
      </c>
      <c r="C37" s="140">
        <f t="shared" ref="C37:C47" si="13">INDEX($W$4:$W$91,MATCH(A37,$K$4:$K$91,0))</f>
        <v>2.1600000000000006</v>
      </c>
      <c r="D37" s="140">
        <f t="shared" ref="D37:D47" si="14">INDEX($X$4:$X$91,MATCH(A37,$K$4:$K$91,0))</f>
        <v>36.839999999999996</v>
      </c>
      <c r="E37" s="139" t="s">
        <v>103</v>
      </c>
      <c r="F37" s="140">
        <f t="shared" ref="F37:F47" si="15">INDEX($V$4:$V$91,MATCH(E37,$K$4:$K$91,0))</f>
        <v>45</v>
      </c>
      <c r="G37" s="140">
        <f t="shared" ref="G37:G47" si="16">INDEX($W$4:$W$91,MATCH(E37,$K$4:$K$91,0))</f>
        <v>10</v>
      </c>
      <c r="H37" s="140">
        <f t="shared" ref="H37:H47" si="17">INDEX($X$4:$X$91,MATCH(E37,$K$4:$K$91,0))</f>
        <v>35</v>
      </c>
      <c r="I37" s="127"/>
      <c r="J37" s="128"/>
      <c r="K37" s="16" t="s">
        <v>96</v>
      </c>
      <c r="L37" s="17">
        <v>8</v>
      </c>
      <c r="M37" s="18"/>
      <c r="N37" s="18"/>
      <c r="O37" s="18"/>
      <c r="P37" s="18"/>
      <c r="Q37" s="18"/>
      <c r="R37" s="18"/>
      <c r="S37" s="18"/>
      <c r="T37" s="18"/>
      <c r="U37" s="18"/>
      <c r="V37" s="19" t="s">
        <v>51</v>
      </c>
      <c r="W37" s="19">
        <v>10</v>
      </c>
      <c r="X37" s="19" t="s">
        <v>52</v>
      </c>
      <c r="Y37" s="20">
        <v>9.8500000000000014</v>
      </c>
      <c r="Z37" s="20">
        <v>9.8500000000000014</v>
      </c>
      <c r="AA37">
        <v>1</v>
      </c>
    </row>
    <row r="38" spans="1:27" ht="15.75" x14ac:dyDescent="0.25">
      <c r="A38" s="139" t="s">
        <v>104</v>
      </c>
      <c r="B38" s="140">
        <f t="shared" si="12"/>
        <v>42</v>
      </c>
      <c r="C38" s="140">
        <f t="shared" si="13"/>
        <v>5</v>
      </c>
      <c r="D38" s="140">
        <f t="shared" si="14"/>
        <v>37</v>
      </c>
      <c r="E38" s="139" t="s">
        <v>105</v>
      </c>
      <c r="F38" s="140">
        <f t="shared" si="15"/>
        <v>46</v>
      </c>
      <c r="G38" s="140">
        <f t="shared" si="16"/>
        <v>10</v>
      </c>
      <c r="H38" s="140">
        <f t="shared" si="17"/>
        <v>36</v>
      </c>
      <c r="I38" s="127"/>
      <c r="J38" s="128"/>
      <c r="K38" s="21" t="s">
        <v>57</v>
      </c>
      <c r="L38" s="17">
        <v>2</v>
      </c>
      <c r="M38" s="18">
        <v>5</v>
      </c>
      <c r="N38" s="18">
        <v>6</v>
      </c>
      <c r="O38" s="18">
        <v>7</v>
      </c>
      <c r="P38" s="18">
        <v>5</v>
      </c>
      <c r="Q38" s="18">
        <v>5</v>
      </c>
      <c r="R38" s="18">
        <v>5</v>
      </c>
      <c r="S38" s="18">
        <v>6</v>
      </c>
      <c r="T38" s="18">
        <v>3</v>
      </c>
      <c r="U38" s="18">
        <v>5</v>
      </c>
      <c r="V38" s="19">
        <v>47</v>
      </c>
      <c r="W38" s="19">
        <v>8.120000000000001</v>
      </c>
      <c r="X38" s="19">
        <v>38.879999999999995</v>
      </c>
      <c r="Y38" s="20" t="s">
        <v>35</v>
      </c>
      <c r="Z38" s="20" t="s">
        <v>35</v>
      </c>
      <c r="AA38">
        <v>1</v>
      </c>
    </row>
    <row r="39" spans="1:27" ht="15.75" x14ac:dyDescent="0.25">
      <c r="A39" s="139" t="s">
        <v>106</v>
      </c>
      <c r="B39" s="140">
        <f t="shared" si="12"/>
        <v>43</v>
      </c>
      <c r="C39" s="140">
        <f t="shared" si="13"/>
        <v>4.5600000000000005</v>
      </c>
      <c r="D39" s="140">
        <f t="shared" si="14"/>
        <v>38.44</v>
      </c>
      <c r="E39" s="139" t="s">
        <v>84</v>
      </c>
      <c r="F39" s="140">
        <f t="shared" si="15"/>
        <v>56</v>
      </c>
      <c r="G39" s="140">
        <f t="shared" si="16"/>
        <v>20</v>
      </c>
      <c r="H39" s="140">
        <f t="shared" si="17"/>
        <v>36</v>
      </c>
      <c r="I39" s="127"/>
      <c r="J39" s="128"/>
      <c r="K39" s="16" t="s">
        <v>48</v>
      </c>
      <c r="L39" s="17">
        <v>1</v>
      </c>
      <c r="M39" s="18">
        <v>5</v>
      </c>
      <c r="N39" s="18">
        <v>6</v>
      </c>
      <c r="O39" s="18">
        <v>6</v>
      </c>
      <c r="P39" s="18">
        <v>3</v>
      </c>
      <c r="Q39" s="18">
        <v>5</v>
      </c>
      <c r="R39" s="18">
        <v>6</v>
      </c>
      <c r="S39" s="18">
        <v>6</v>
      </c>
      <c r="T39" s="18">
        <v>4</v>
      </c>
      <c r="U39" s="18">
        <v>6</v>
      </c>
      <c r="V39" s="19">
        <v>47</v>
      </c>
      <c r="W39" s="19">
        <v>8.120000000000001</v>
      </c>
      <c r="X39" s="19">
        <v>38.879999999999995</v>
      </c>
      <c r="Y39" s="20" t="s">
        <v>35</v>
      </c>
      <c r="Z39" s="20" t="s">
        <v>35</v>
      </c>
      <c r="AA39">
        <v>1</v>
      </c>
    </row>
    <row r="40" spans="1:27" ht="15.75" x14ac:dyDescent="0.25">
      <c r="A40" s="139" t="s">
        <v>80</v>
      </c>
      <c r="B40" s="140">
        <f t="shared" si="12"/>
        <v>46</v>
      </c>
      <c r="C40" s="140">
        <f t="shared" si="13"/>
        <v>6</v>
      </c>
      <c r="D40" s="140">
        <f t="shared" si="14"/>
        <v>40</v>
      </c>
      <c r="E40" s="139" t="s">
        <v>107</v>
      </c>
      <c r="F40" s="140">
        <f t="shared" si="15"/>
        <v>42</v>
      </c>
      <c r="G40" s="140">
        <f t="shared" si="16"/>
        <v>5</v>
      </c>
      <c r="H40" s="140">
        <f t="shared" si="17"/>
        <v>37</v>
      </c>
      <c r="I40" s="127"/>
      <c r="J40" s="128"/>
      <c r="K40" s="16" t="s">
        <v>78</v>
      </c>
      <c r="L40" s="17">
        <v>3</v>
      </c>
      <c r="M40" s="18">
        <v>3</v>
      </c>
      <c r="N40" s="18">
        <v>4</v>
      </c>
      <c r="O40" s="18">
        <v>5</v>
      </c>
      <c r="P40" s="18">
        <v>4</v>
      </c>
      <c r="Q40" s="18">
        <v>5</v>
      </c>
      <c r="R40" s="18">
        <v>5</v>
      </c>
      <c r="S40" s="18">
        <v>7</v>
      </c>
      <c r="T40" s="18">
        <v>3</v>
      </c>
      <c r="U40" s="18">
        <v>4</v>
      </c>
      <c r="V40" s="19">
        <v>40</v>
      </c>
      <c r="W40" s="19">
        <v>1</v>
      </c>
      <c r="X40" s="19">
        <v>39</v>
      </c>
      <c r="Y40" s="20">
        <v>0.60000000000000142</v>
      </c>
      <c r="Z40" s="20">
        <v>1.9333333333333371</v>
      </c>
      <c r="AA40">
        <v>0</v>
      </c>
    </row>
    <row r="41" spans="1:27" ht="15.75" x14ac:dyDescent="0.25">
      <c r="A41" s="139" t="s">
        <v>108</v>
      </c>
      <c r="B41" s="140">
        <f t="shared" si="12"/>
        <v>51</v>
      </c>
      <c r="C41" s="140">
        <f t="shared" si="13"/>
        <v>10.92</v>
      </c>
      <c r="D41" s="140">
        <f t="shared" si="14"/>
        <v>40.08</v>
      </c>
      <c r="E41" s="139" t="s">
        <v>109</v>
      </c>
      <c r="F41" s="140">
        <f t="shared" si="15"/>
        <v>40</v>
      </c>
      <c r="G41" s="140">
        <f t="shared" si="16"/>
        <v>2</v>
      </c>
      <c r="H41" s="140">
        <f t="shared" si="17"/>
        <v>38</v>
      </c>
      <c r="I41" s="127"/>
      <c r="J41" s="128"/>
      <c r="K41" s="16" t="s">
        <v>110</v>
      </c>
      <c r="L41" s="17">
        <v>4</v>
      </c>
      <c r="M41" s="18">
        <v>5</v>
      </c>
      <c r="N41" s="18">
        <v>6</v>
      </c>
      <c r="O41" s="18">
        <v>5</v>
      </c>
      <c r="P41" s="18">
        <v>4</v>
      </c>
      <c r="Q41" s="18">
        <v>6</v>
      </c>
      <c r="R41" s="18">
        <v>5</v>
      </c>
      <c r="S41" s="18">
        <v>6</v>
      </c>
      <c r="T41" s="18">
        <v>4</v>
      </c>
      <c r="U41" s="18">
        <v>4</v>
      </c>
      <c r="V41" s="19">
        <v>45</v>
      </c>
      <c r="W41" s="19">
        <v>4</v>
      </c>
      <c r="X41" s="19">
        <v>41</v>
      </c>
      <c r="Y41" s="20">
        <v>3.6000000000000014</v>
      </c>
      <c r="Z41" s="20">
        <v>5.6000000000000014</v>
      </c>
      <c r="AA41">
        <v>0</v>
      </c>
    </row>
    <row r="42" spans="1:27" ht="15.75" x14ac:dyDescent="0.25">
      <c r="A42" s="139" t="s">
        <v>110</v>
      </c>
      <c r="B42" s="140">
        <f t="shared" si="12"/>
        <v>45</v>
      </c>
      <c r="C42" s="140">
        <f t="shared" si="13"/>
        <v>4</v>
      </c>
      <c r="D42" s="140">
        <f t="shared" si="14"/>
        <v>41</v>
      </c>
      <c r="E42" s="139" t="s">
        <v>41</v>
      </c>
      <c r="F42" s="140">
        <f t="shared" si="15"/>
        <v>44</v>
      </c>
      <c r="G42" s="140">
        <f t="shared" si="16"/>
        <v>5</v>
      </c>
      <c r="H42" s="140">
        <f t="shared" si="17"/>
        <v>39</v>
      </c>
      <c r="I42" s="127"/>
      <c r="J42" s="128"/>
      <c r="K42" s="16" t="s">
        <v>49</v>
      </c>
      <c r="L42" s="17">
        <v>2</v>
      </c>
      <c r="M42" s="18">
        <v>4</v>
      </c>
      <c r="N42" s="18">
        <v>6</v>
      </c>
      <c r="O42" s="18">
        <v>7</v>
      </c>
      <c r="P42" s="18">
        <v>4</v>
      </c>
      <c r="Q42" s="18">
        <v>6</v>
      </c>
      <c r="R42" s="18">
        <v>6</v>
      </c>
      <c r="S42" s="18">
        <v>6</v>
      </c>
      <c r="T42" s="18">
        <v>3</v>
      </c>
      <c r="U42" s="18">
        <v>5</v>
      </c>
      <c r="V42" s="19">
        <v>47</v>
      </c>
      <c r="W42" s="19">
        <v>9</v>
      </c>
      <c r="X42" s="19">
        <v>38</v>
      </c>
      <c r="Y42" s="20">
        <v>8.6000000000000014</v>
      </c>
      <c r="Z42" s="20">
        <v>9.6000000000000014</v>
      </c>
      <c r="AA42">
        <v>1</v>
      </c>
    </row>
    <row r="43" spans="1:27" ht="15.75" x14ac:dyDescent="0.25">
      <c r="A43" s="139" t="s">
        <v>31</v>
      </c>
      <c r="B43" s="140">
        <f t="shared" si="12"/>
        <v>52</v>
      </c>
      <c r="C43" s="140">
        <f t="shared" si="13"/>
        <v>7</v>
      </c>
      <c r="D43" s="140">
        <f t="shared" si="14"/>
        <v>45</v>
      </c>
      <c r="E43" s="139" t="s">
        <v>111</v>
      </c>
      <c r="F43" s="140">
        <f t="shared" si="15"/>
        <v>48</v>
      </c>
      <c r="G43" s="140">
        <f t="shared" si="16"/>
        <v>8</v>
      </c>
      <c r="H43" s="140">
        <f t="shared" si="17"/>
        <v>40</v>
      </c>
      <c r="I43" s="127"/>
      <c r="J43" s="128"/>
      <c r="K43" s="16" t="s">
        <v>112</v>
      </c>
      <c r="L43" s="17">
        <v>6</v>
      </c>
      <c r="M43" s="18">
        <v>5</v>
      </c>
      <c r="N43" s="18">
        <v>4</v>
      </c>
      <c r="O43" s="18">
        <v>4</v>
      </c>
      <c r="P43" s="18">
        <v>4</v>
      </c>
      <c r="Q43" s="18">
        <v>4</v>
      </c>
      <c r="R43" s="18">
        <v>3</v>
      </c>
      <c r="S43" s="18">
        <v>6</v>
      </c>
      <c r="T43" s="18">
        <v>4</v>
      </c>
      <c r="U43" s="18">
        <v>5</v>
      </c>
      <c r="V43" s="19">
        <v>39</v>
      </c>
      <c r="W43" s="19">
        <v>3</v>
      </c>
      <c r="X43" s="19">
        <v>36</v>
      </c>
      <c r="Y43" s="20">
        <v>2.8500000000000014</v>
      </c>
      <c r="Z43" s="20">
        <v>3.1000000000000014</v>
      </c>
      <c r="AA43">
        <v>1</v>
      </c>
    </row>
    <row r="44" spans="1:27" ht="15.75" x14ac:dyDescent="0.25">
      <c r="A44" s="141" t="s">
        <v>113</v>
      </c>
      <c r="B44" s="142" t="str">
        <f t="shared" si="12"/>
        <v/>
      </c>
      <c r="C44" s="142">
        <f t="shared" si="13"/>
        <v>1</v>
      </c>
      <c r="D44" s="142" t="str">
        <f t="shared" si="14"/>
        <v xml:space="preserve"> </v>
      </c>
      <c r="E44" s="152" t="s">
        <v>34</v>
      </c>
      <c r="F44" s="142">
        <f t="shared" si="15"/>
        <v>59</v>
      </c>
      <c r="G44" s="142">
        <f t="shared" si="16"/>
        <v>18.880000000000003</v>
      </c>
      <c r="H44" s="142">
        <f t="shared" si="17"/>
        <v>40.119999999999997</v>
      </c>
      <c r="I44" s="127"/>
      <c r="J44" s="128"/>
      <c r="K44" s="16" t="s">
        <v>109</v>
      </c>
      <c r="L44" s="17">
        <v>7</v>
      </c>
      <c r="M44" s="18">
        <v>4</v>
      </c>
      <c r="N44" s="18">
        <v>5</v>
      </c>
      <c r="O44" s="18">
        <v>5</v>
      </c>
      <c r="P44" s="18">
        <v>3</v>
      </c>
      <c r="Q44" s="18">
        <v>4</v>
      </c>
      <c r="R44" s="18">
        <v>4</v>
      </c>
      <c r="S44" s="18">
        <v>6</v>
      </c>
      <c r="T44" s="18">
        <v>4</v>
      </c>
      <c r="U44" s="18">
        <v>5</v>
      </c>
      <c r="V44" s="19">
        <v>40</v>
      </c>
      <c r="W44" s="19">
        <v>2</v>
      </c>
      <c r="X44" s="19">
        <v>38</v>
      </c>
      <c r="Y44" s="20">
        <v>2.1000000000000014</v>
      </c>
      <c r="Z44" s="20">
        <v>2.9333333333333371</v>
      </c>
      <c r="AA44">
        <v>1</v>
      </c>
    </row>
    <row r="45" spans="1:27" ht="18" customHeight="1" x14ac:dyDescent="0.25">
      <c r="A45" s="141" t="s">
        <v>97</v>
      </c>
      <c r="B45" s="142" t="str">
        <f t="shared" si="12"/>
        <v/>
      </c>
      <c r="C45" s="142">
        <f t="shared" si="13"/>
        <v>8</v>
      </c>
      <c r="D45" s="142" t="str">
        <f t="shared" si="14"/>
        <v xml:space="preserve"> </v>
      </c>
      <c r="E45" s="141" t="s">
        <v>114</v>
      </c>
      <c r="F45" s="142" t="str">
        <f t="shared" si="15"/>
        <v/>
      </c>
      <c r="G45" s="142">
        <f t="shared" si="16"/>
        <v>2</v>
      </c>
      <c r="H45" s="142" t="str">
        <f t="shared" si="17"/>
        <v xml:space="preserve"> </v>
      </c>
      <c r="I45" s="127"/>
      <c r="J45" s="128"/>
      <c r="K45" s="16" t="s">
        <v>89</v>
      </c>
      <c r="L45" s="17">
        <v>8</v>
      </c>
      <c r="M45" s="18">
        <v>5</v>
      </c>
      <c r="N45" s="18">
        <v>4</v>
      </c>
      <c r="O45" s="18">
        <v>5</v>
      </c>
      <c r="P45" s="18">
        <v>5</v>
      </c>
      <c r="Q45" s="18">
        <v>6</v>
      </c>
      <c r="R45" s="18">
        <v>5</v>
      </c>
      <c r="S45" s="18">
        <v>7</v>
      </c>
      <c r="T45" s="18">
        <v>4</v>
      </c>
      <c r="U45" s="18">
        <v>4</v>
      </c>
      <c r="V45" s="19">
        <v>45</v>
      </c>
      <c r="W45" s="19">
        <v>5.7600000000000007</v>
      </c>
      <c r="X45" s="19">
        <v>39.24</v>
      </c>
      <c r="Y45" s="20" t="s">
        <v>35</v>
      </c>
      <c r="Z45" s="20" t="s">
        <v>35</v>
      </c>
      <c r="AA45">
        <v>0</v>
      </c>
    </row>
    <row r="46" spans="1:27" ht="15.75" customHeight="1" x14ac:dyDescent="0.25">
      <c r="A46" s="141" t="s">
        <v>115</v>
      </c>
      <c r="B46" s="142" t="str">
        <f t="shared" si="12"/>
        <v/>
      </c>
      <c r="C46" s="142">
        <f t="shared" si="13"/>
        <v>9</v>
      </c>
      <c r="D46" s="142" t="str">
        <f t="shared" si="14"/>
        <v xml:space="preserve"> </v>
      </c>
      <c r="E46" s="141" t="s">
        <v>116</v>
      </c>
      <c r="F46" s="142" t="str">
        <f t="shared" si="15"/>
        <v/>
      </c>
      <c r="G46" s="142">
        <f t="shared" si="16"/>
        <v>7</v>
      </c>
      <c r="H46" s="142" t="str">
        <f t="shared" si="17"/>
        <v xml:space="preserve"> </v>
      </c>
      <c r="I46" s="127"/>
      <c r="J46" s="128"/>
      <c r="K46" s="16" t="s">
        <v>42</v>
      </c>
      <c r="L46" s="17">
        <v>1</v>
      </c>
      <c r="M46" s="18">
        <v>7</v>
      </c>
      <c r="N46" s="18">
        <v>7</v>
      </c>
      <c r="O46" s="18">
        <v>4</v>
      </c>
      <c r="P46" s="18">
        <v>4</v>
      </c>
      <c r="Q46" s="18">
        <v>4</v>
      </c>
      <c r="R46" s="18">
        <v>4</v>
      </c>
      <c r="S46" s="18">
        <v>7</v>
      </c>
      <c r="T46" s="18">
        <v>4</v>
      </c>
      <c r="U46" s="18">
        <v>6</v>
      </c>
      <c r="V46" s="19">
        <v>47</v>
      </c>
      <c r="W46" s="19">
        <v>9</v>
      </c>
      <c r="X46" s="19">
        <v>38</v>
      </c>
      <c r="Y46" s="20">
        <v>8.8500000000000014</v>
      </c>
      <c r="Z46" s="20">
        <v>9.7666666666666657</v>
      </c>
      <c r="AA46">
        <v>1</v>
      </c>
    </row>
    <row r="47" spans="1:27" ht="15.75" x14ac:dyDescent="0.25">
      <c r="A47" s="141" t="s">
        <v>117</v>
      </c>
      <c r="B47" s="142" t="str">
        <f t="shared" si="12"/>
        <v/>
      </c>
      <c r="C47" s="142">
        <f t="shared" si="13"/>
        <v>11</v>
      </c>
      <c r="D47" s="142" t="str">
        <f t="shared" si="14"/>
        <v xml:space="preserve"> </v>
      </c>
      <c r="E47" s="141" t="s">
        <v>118</v>
      </c>
      <c r="F47" s="142" t="str">
        <f t="shared" si="15"/>
        <v/>
      </c>
      <c r="G47" s="142">
        <f t="shared" si="16"/>
        <v>16</v>
      </c>
      <c r="H47" s="142" t="str">
        <f t="shared" si="17"/>
        <v xml:space="preserve"> </v>
      </c>
      <c r="I47" s="127"/>
      <c r="J47" s="128"/>
      <c r="K47" s="16" t="s">
        <v>85</v>
      </c>
      <c r="L47" s="17">
        <v>3</v>
      </c>
      <c r="M47" s="18">
        <v>7</v>
      </c>
      <c r="N47" s="18">
        <v>6</v>
      </c>
      <c r="O47" s="18">
        <v>5</v>
      </c>
      <c r="P47" s="18">
        <v>5</v>
      </c>
      <c r="Q47" s="18">
        <v>5</v>
      </c>
      <c r="R47" s="18">
        <v>7</v>
      </c>
      <c r="S47" s="18">
        <v>10</v>
      </c>
      <c r="T47" s="18">
        <v>3</v>
      </c>
      <c r="U47" s="18">
        <v>5</v>
      </c>
      <c r="V47" s="19">
        <v>53</v>
      </c>
      <c r="W47" s="19">
        <v>13</v>
      </c>
      <c r="X47" s="19">
        <v>40</v>
      </c>
      <c r="Y47" s="20">
        <v>13.350000000000001</v>
      </c>
      <c r="Z47" s="20">
        <v>14.766666666666666</v>
      </c>
      <c r="AA47">
        <v>1</v>
      </c>
    </row>
    <row r="48" spans="1:27" ht="15.75" x14ac:dyDescent="0.25">
      <c r="A48" s="143" t="s">
        <v>64</v>
      </c>
      <c r="B48" s="144"/>
      <c r="C48" s="145">
        <f>AVERAGE(C37:C43)</f>
        <v>5.6628571428571428</v>
      </c>
      <c r="D48" s="153">
        <f>SUM(D37:D43)</f>
        <v>278.36</v>
      </c>
      <c r="E48" s="143" t="s">
        <v>64</v>
      </c>
      <c r="F48" s="144"/>
      <c r="G48" s="145">
        <f>AVERAGE(G37:G43)</f>
        <v>8.5714285714285712</v>
      </c>
      <c r="H48" s="154">
        <f>SUM(H36:H43)</f>
        <v>261</v>
      </c>
      <c r="I48" s="127"/>
      <c r="J48" s="128"/>
      <c r="K48" s="16" t="s">
        <v>119</v>
      </c>
      <c r="L48" s="17">
        <v>5</v>
      </c>
      <c r="M48" s="18">
        <v>7</v>
      </c>
      <c r="N48" s="18">
        <v>8</v>
      </c>
      <c r="O48" s="18">
        <v>10</v>
      </c>
      <c r="P48" s="18">
        <v>6</v>
      </c>
      <c r="Q48" s="18">
        <v>5</v>
      </c>
      <c r="R48" s="18">
        <v>6</v>
      </c>
      <c r="S48" s="18">
        <v>7</v>
      </c>
      <c r="T48" s="18">
        <v>3</v>
      </c>
      <c r="U48" s="18">
        <v>5</v>
      </c>
      <c r="V48" s="19">
        <v>57</v>
      </c>
      <c r="W48" s="19">
        <v>17.28</v>
      </c>
      <c r="X48" s="19">
        <v>39.72</v>
      </c>
      <c r="Y48" s="20" t="s">
        <v>35</v>
      </c>
      <c r="Z48" s="20" t="s">
        <v>35</v>
      </c>
      <c r="AA48">
        <v>0</v>
      </c>
    </row>
    <row r="49" spans="1:27" ht="15.75" x14ac:dyDescent="0.25">
      <c r="A49" s="143" t="s">
        <v>65</v>
      </c>
      <c r="B49" s="144"/>
      <c r="C49" s="145"/>
      <c r="D49" s="147">
        <f>D48-SUM($G$1*7)</f>
        <v>33.360000000000014</v>
      </c>
      <c r="E49" s="143" t="s">
        <v>65</v>
      </c>
      <c r="F49" s="144"/>
      <c r="G49" s="145"/>
      <c r="H49" s="154">
        <f>H48-SUM($G$1*7)</f>
        <v>16</v>
      </c>
      <c r="I49" s="127"/>
      <c r="J49" s="128"/>
      <c r="K49" s="16" t="s">
        <v>36</v>
      </c>
      <c r="L49" s="17">
        <v>1</v>
      </c>
      <c r="M49" s="18">
        <v>8</v>
      </c>
      <c r="N49" s="18">
        <v>4</v>
      </c>
      <c r="O49" s="18">
        <v>4</v>
      </c>
      <c r="P49" s="18">
        <v>5</v>
      </c>
      <c r="Q49" s="18">
        <v>5</v>
      </c>
      <c r="R49" s="18">
        <v>6</v>
      </c>
      <c r="S49" s="18">
        <v>8</v>
      </c>
      <c r="T49" s="18">
        <v>2</v>
      </c>
      <c r="U49" s="18">
        <v>6</v>
      </c>
      <c r="V49" s="19">
        <v>48</v>
      </c>
      <c r="W49" s="19">
        <v>12</v>
      </c>
      <c r="X49" s="19">
        <v>36</v>
      </c>
      <c r="Y49" s="20">
        <v>12.350000000000001</v>
      </c>
      <c r="Z49" s="20">
        <v>12.433333333333337</v>
      </c>
      <c r="AA49">
        <v>1</v>
      </c>
    </row>
    <row r="50" spans="1:27" ht="15.75" x14ac:dyDescent="0.25">
      <c r="A50" s="148"/>
      <c r="B50" s="144"/>
      <c r="C50" s="145"/>
      <c r="D50" s="147"/>
      <c r="E50" s="148"/>
      <c r="F50" s="144"/>
      <c r="G50" s="145"/>
      <c r="H50" s="147"/>
      <c r="I50" s="127"/>
      <c r="J50" s="128"/>
      <c r="K50" s="16" t="s">
        <v>91</v>
      </c>
      <c r="L50" s="17">
        <v>3</v>
      </c>
      <c r="M50" s="18">
        <v>5</v>
      </c>
      <c r="N50" s="18">
        <v>5</v>
      </c>
      <c r="O50" s="18">
        <v>5</v>
      </c>
      <c r="P50" s="18">
        <v>5</v>
      </c>
      <c r="Q50" s="18">
        <v>6</v>
      </c>
      <c r="R50" s="18">
        <v>5</v>
      </c>
      <c r="S50" s="18">
        <v>8</v>
      </c>
      <c r="T50" s="18">
        <v>5</v>
      </c>
      <c r="U50" s="18">
        <v>6</v>
      </c>
      <c r="V50" s="19">
        <v>50</v>
      </c>
      <c r="W50" s="19">
        <v>6</v>
      </c>
      <c r="X50" s="19">
        <v>44</v>
      </c>
      <c r="Y50" s="20">
        <v>5.8500000000000014</v>
      </c>
      <c r="Z50" s="20">
        <v>8.7666666666666657</v>
      </c>
      <c r="AA50">
        <v>1</v>
      </c>
    </row>
    <row r="51" spans="1:27" ht="15.75" x14ac:dyDescent="0.25">
      <c r="A51" s="149" t="s">
        <v>120</v>
      </c>
      <c r="B51" s="149"/>
      <c r="C51" s="150" t="s">
        <v>15</v>
      </c>
      <c r="D51" s="151" t="s">
        <v>13</v>
      </c>
      <c r="E51" s="149" t="s">
        <v>121</v>
      </c>
      <c r="F51" s="149"/>
      <c r="G51" s="150" t="s">
        <v>15</v>
      </c>
      <c r="H51" s="151" t="s">
        <v>13</v>
      </c>
      <c r="I51" s="127"/>
      <c r="J51" s="128"/>
      <c r="K51" s="16" t="s">
        <v>86</v>
      </c>
      <c r="L51" s="17">
        <v>8</v>
      </c>
      <c r="M51" s="18">
        <v>4</v>
      </c>
      <c r="N51" s="18">
        <v>5</v>
      </c>
      <c r="O51" s="18">
        <v>5</v>
      </c>
      <c r="P51" s="18">
        <v>4</v>
      </c>
      <c r="Q51" s="18">
        <v>6</v>
      </c>
      <c r="R51" s="18">
        <v>4</v>
      </c>
      <c r="S51" s="18">
        <v>7</v>
      </c>
      <c r="T51" s="18">
        <v>3</v>
      </c>
      <c r="U51" s="18">
        <v>5</v>
      </c>
      <c r="V51" s="19">
        <v>43</v>
      </c>
      <c r="W51" s="19">
        <v>5</v>
      </c>
      <c r="X51" s="19">
        <v>38</v>
      </c>
      <c r="Y51" s="20">
        <v>5.3500000000000014</v>
      </c>
      <c r="Z51" s="20">
        <v>6.1000000000000014</v>
      </c>
      <c r="AA51">
        <v>1</v>
      </c>
    </row>
    <row r="52" spans="1:27" ht="15.75" x14ac:dyDescent="0.25">
      <c r="A52" s="149" t="s">
        <v>122</v>
      </c>
      <c r="B52" s="149" t="s">
        <v>24</v>
      </c>
      <c r="C52" s="150" t="s">
        <v>25</v>
      </c>
      <c r="D52" s="151" t="s">
        <v>26</v>
      </c>
      <c r="E52" s="149" t="s">
        <v>123</v>
      </c>
      <c r="F52" s="149" t="s">
        <v>24</v>
      </c>
      <c r="G52" s="150" t="s">
        <v>25</v>
      </c>
      <c r="H52" s="151" t="s">
        <v>26</v>
      </c>
      <c r="I52" s="127"/>
      <c r="J52" s="128"/>
      <c r="K52" s="16" t="s">
        <v>124</v>
      </c>
      <c r="L52" s="17">
        <v>6</v>
      </c>
      <c r="M52" s="18">
        <v>5</v>
      </c>
      <c r="N52" s="18">
        <v>6</v>
      </c>
      <c r="O52" s="18">
        <v>5</v>
      </c>
      <c r="P52" s="18">
        <v>5</v>
      </c>
      <c r="Q52" s="18">
        <v>4</v>
      </c>
      <c r="R52" s="18">
        <v>4</v>
      </c>
      <c r="S52" s="18">
        <v>7</v>
      </c>
      <c r="T52" s="18">
        <v>4</v>
      </c>
      <c r="U52" s="18">
        <v>6</v>
      </c>
      <c r="V52" s="19">
        <v>46</v>
      </c>
      <c r="W52" s="19">
        <v>7</v>
      </c>
      <c r="X52" s="19">
        <v>39</v>
      </c>
      <c r="Y52" s="20">
        <v>7.1000000000000014</v>
      </c>
      <c r="Z52" s="20">
        <v>8.2666666666666657</v>
      </c>
      <c r="AA52">
        <v>1</v>
      </c>
    </row>
    <row r="53" spans="1:27" ht="15.75" x14ac:dyDescent="0.25">
      <c r="A53" s="139" t="s">
        <v>77</v>
      </c>
      <c r="B53" s="140">
        <f t="shared" ref="B53:B63" si="18">INDEX($V$4:$V$91,MATCH(A53,$K$4:$K$91,0))</f>
        <v>41</v>
      </c>
      <c r="C53" s="140">
        <f>INDEX($W$4:$W$91,MATCH(A53,$K$4:$K$91,0))</f>
        <v>8</v>
      </c>
      <c r="D53" s="140">
        <f t="shared" ref="D53:D63" si="19">INDEX($X$4:$X$91,MATCH(A53,$K$4:$K$91,0))</f>
        <v>33</v>
      </c>
      <c r="E53" s="139" t="s">
        <v>112</v>
      </c>
      <c r="F53" s="140">
        <f t="shared" ref="F53:F63" si="20">INDEX($V$4:$V$91,MATCH(E53,$K$4:$K$91,0))</f>
        <v>39</v>
      </c>
      <c r="G53" s="140">
        <f t="shared" ref="G53:G63" si="21">INDEX($W$4:$W$91,MATCH(E53,$K$4:$K$91,0))</f>
        <v>3</v>
      </c>
      <c r="H53" s="140">
        <f t="shared" ref="H53:H63" si="22">INDEX($X$4:$X$91,MATCH(E53,$K$4:$K$91,0))</f>
        <v>36</v>
      </c>
      <c r="I53" s="127"/>
      <c r="J53" s="128"/>
      <c r="K53" s="16" t="s">
        <v>114</v>
      </c>
      <c r="L53" s="17">
        <v>7</v>
      </c>
      <c r="M53" s="18"/>
      <c r="N53" s="18"/>
      <c r="O53" s="18"/>
      <c r="P53" s="18"/>
      <c r="Q53" s="18"/>
      <c r="R53" s="18"/>
      <c r="S53" s="18"/>
      <c r="T53" s="18"/>
      <c r="U53" s="18"/>
      <c r="V53" s="19" t="s">
        <v>51</v>
      </c>
      <c r="W53" s="19">
        <v>2</v>
      </c>
      <c r="X53" s="19" t="s">
        <v>52</v>
      </c>
      <c r="Y53" s="20">
        <v>2.3800000000000026</v>
      </c>
      <c r="Z53" s="20">
        <v>2.3800000000000026</v>
      </c>
      <c r="AA53">
        <v>1</v>
      </c>
    </row>
    <row r="54" spans="1:27" ht="15.75" x14ac:dyDescent="0.25">
      <c r="A54" s="139" t="s">
        <v>125</v>
      </c>
      <c r="B54" s="140">
        <f t="shared" si="18"/>
        <v>39</v>
      </c>
      <c r="C54" s="140">
        <f>INDEX($W$4:$W$91,MATCH(A54,$K$4:$K$91,0))</f>
        <v>3</v>
      </c>
      <c r="D54" s="140">
        <f t="shared" si="19"/>
        <v>36</v>
      </c>
      <c r="E54" s="139" t="s">
        <v>126</v>
      </c>
      <c r="F54" s="140">
        <f t="shared" si="20"/>
        <v>44</v>
      </c>
      <c r="G54" s="140">
        <f t="shared" si="21"/>
        <v>5.160000000000001</v>
      </c>
      <c r="H54" s="140">
        <f t="shared" si="22"/>
        <v>38.839999999999996</v>
      </c>
      <c r="I54" s="127"/>
      <c r="J54" s="128"/>
      <c r="K54" s="16" t="s">
        <v>127</v>
      </c>
      <c r="L54" s="17">
        <v>5</v>
      </c>
      <c r="M54" s="18">
        <v>4</v>
      </c>
      <c r="N54" s="18">
        <v>4</v>
      </c>
      <c r="O54" s="18">
        <v>6</v>
      </c>
      <c r="P54" s="18">
        <v>3</v>
      </c>
      <c r="Q54" s="18">
        <v>5</v>
      </c>
      <c r="R54" s="18">
        <v>5</v>
      </c>
      <c r="S54" s="18">
        <v>9</v>
      </c>
      <c r="T54" s="18">
        <v>6</v>
      </c>
      <c r="U54" s="18">
        <v>4</v>
      </c>
      <c r="V54" s="19">
        <v>46</v>
      </c>
      <c r="W54" s="19">
        <v>5</v>
      </c>
      <c r="X54" s="19">
        <v>41</v>
      </c>
      <c r="Y54" s="20">
        <v>4.9750000000000014</v>
      </c>
      <c r="Z54" s="20">
        <v>6.8500000000000014</v>
      </c>
      <c r="AA54">
        <v>1</v>
      </c>
    </row>
    <row r="55" spans="1:27" ht="15.75" x14ac:dyDescent="0.25">
      <c r="A55" s="139" t="s">
        <v>63</v>
      </c>
      <c r="B55" s="140">
        <f t="shared" si="18"/>
        <v>43</v>
      </c>
      <c r="C55" s="140">
        <f>INDEX($W$4:$W$91,MATCH(A55,$K$4:$K$91,0))</f>
        <v>6</v>
      </c>
      <c r="D55" s="140">
        <f t="shared" si="19"/>
        <v>37</v>
      </c>
      <c r="E55" s="139" t="s">
        <v>128</v>
      </c>
      <c r="F55" s="140">
        <f t="shared" si="20"/>
        <v>44</v>
      </c>
      <c r="G55" s="140">
        <f t="shared" si="21"/>
        <v>5</v>
      </c>
      <c r="H55" s="140">
        <f t="shared" si="22"/>
        <v>39</v>
      </c>
      <c r="I55" s="127"/>
      <c r="J55" s="128"/>
      <c r="K55" s="16" t="s">
        <v>116</v>
      </c>
      <c r="L55" s="17">
        <v>7</v>
      </c>
      <c r="M55" s="18"/>
      <c r="N55" s="18"/>
      <c r="O55" s="18"/>
      <c r="P55" s="18"/>
      <c r="Q55" s="18"/>
      <c r="R55" s="18"/>
      <c r="S55" s="18"/>
      <c r="T55" s="18"/>
      <c r="U55" s="18"/>
      <c r="V55" s="19" t="s">
        <v>51</v>
      </c>
      <c r="W55" s="19">
        <v>7</v>
      </c>
      <c r="X55" s="19" t="s">
        <v>52</v>
      </c>
      <c r="Y55" s="20">
        <v>7.3500000000000014</v>
      </c>
      <c r="Z55" s="20">
        <v>7.3500000000000014</v>
      </c>
      <c r="AA55">
        <v>1</v>
      </c>
    </row>
    <row r="56" spans="1:27" ht="15.75" x14ac:dyDescent="0.25">
      <c r="A56" s="139" t="s">
        <v>129</v>
      </c>
      <c r="B56" s="140">
        <f t="shared" si="18"/>
        <v>52</v>
      </c>
      <c r="C56" s="140">
        <f>INDEX($W$4:$W$91,MATCH(A56,$K$4:$K$91,0))</f>
        <v>15</v>
      </c>
      <c r="D56" s="140">
        <f t="shared" si="19"/>
        <v>37</v>
      </c>
      <c r="E56" s="139" t="s">
        <v>124</v>
      </c>
      <c r="F56" s="140">
        <f t="shared" si="20"/>
        <v>46</v>
      </c>
      <c r="G56" s="140">
        <f t="shared" si="21"/>
        <v>7</v>
      </c>
      <c r="H56" s="140">
        <f t="shared" si="22"/>
        <v>39</v>
      </c>
      <c r="I56" s="127"/>
      <c r="J56" s="128"/>
      <c r="K56" s="16" t="s">
        <v>88</v>
      </c>
      <c r="L56" s="17">
        <v>8</v>
      </c>
      <c r="M56" s="18">
        <v>6</v>
      </c>
      <c r="N56" s="18">
        <v>5</v>
      </c>
      <c r="O56" s="18">
        <v>5</v>
      </c>
      <c r="P56" s="18">
        <v>3</v>
      </c>
      <c r="Q56" s="18">
        <v>6</v>
      </c>
      <c r="R56" s="18">
        <v>4</v>
      </c>
      <c r="S56" s="18">
        <v>7</v>
      </c>
      <c r="T56" s="18">
        <v>4</v>
      </c>
      <c r="U56" s="18">
        <v>5</v>
      </c>
      <c r="V56" s="19">
        <v>45</v>
      </c>
      <c r="W56" s="19">
        <v>5.7600000000000007</v>
      </c>
      <c r="X56" s="19">
        <v>39.24</v>
      </c>
      <c r="Y56" s="20" t="s">
        <v>35</v>
      </c>
      <c r="Z56" s="20" t="s">
        <v>35</v>
      </c>
      <c r="AA56">
        <v>1</v>
      </c>
    </row>
    <row r="57" spans="1:27" ht="15.75" x14ac:dyDescent="0.25">
      <c r="A57" s="139" t="s">
        <v>66</v>
      </c>
      <c r="B57" s="140">
        <f t="shared" si="18"/>
        <v>46</v>
      </c>
      <c r="C57" s="140">
        <f>INDEX($W$4:$W$91,MATCH(A57,$K$4:$K$91,0))</f>
        <v>6.36</v>
      </c>
      <c r="D57" s="140">
        <f t="shared" si="19"/>
        <v>39.64</v>
      </c>
      <c r="E57" s="139" t="s">
        <v>44</v>
      </c>
      <c r="F57" s="140">
        <f t="shared" si="20"/>
        <v>48</v>
      </c>
      <c r="G57" s="140">
        <f t="shared" si="21"/>
        <v>8</v>
      </c>
      <c r="H57" s="140">
        <f t="shared" si="22"/>
        <v>40</v>
      </c>
      <c r="I57" s="127"/>
      <c r="J57" s="128"/>
      <c r="K57" s="16" t="s">
        <v>32</v>
      </c>
      <c r="L57" s="17">
        <v>1</v>
      </c>
      <c r="M57" s="18">
        <v>5</v>
      </c>
      <c r="N57" s="18">
        <v>5</v>
      </c>
      <c r="O57" s="18">
        <v>6</v>
      </c>
      <c r="P57" s="18">
        <v>3</v>
      </c>
      <c r="Q57" s="18">
        <v>4</v>
      </c>
      <c r="R57" s="18">
        <v>4</v>
      </c>
      <c r="S57" s="18">
        <v>6</v>
      </c>
      <c r="T57" s="18">
        <v>4</v>
      </c>
      <c r="U57" s="18">
        <v>4</v>
      </c>
      <c r="V57" s="19">
        <v>41</v>
      </c>
      <c r="W57" s="19">
        <v>6</v>
      </c>
      <c r="X57" s="19">
        <v>35</v>
      </c>
      <c r="Y57" s="20">
        <v>6.1000000000000014</v>
      </c>
      <c r="Z57" s="20">
        <v>5.9333333333333371</v>
      </c>
      <c r="AA57">
        <v>1</v>
      </c>
    </row>
    <row r="58" spans="1:27" ht="15.75" x14ac:dyDescent="0.25">
      <c r="A58" s="139" t="s">
        <v>119</v>
      </c>
      <c r="B58" s="140">
        <f t="shared" si="18"/>
        <v>57</v>
      </c>
      <c r="C58" s="140" t="s">
        <v>258</v>
      </c>
      <c r="D58" s="140">
        <f t="shared" si="19"/>
        <v>39.72</v>
      </c>
      <c r="E58" s="139" t="s">
        <v>130</v>
      </c>
      <c r="F58" s="140">
        <f t="shared" si="20"/>
        <v>43</v>
      </c>
      <c r="G58" s="140">
        <f t="shared" si="21"/>
        <v>2</v>
      </c>
      <c r="H58" s="140">
        <f t="shared" si="22"/>
        <v>41</v>
      </c>
      <c r="I58" s="127"/>
      <c r="J58" s="128"/>
      <c r="K58" s="16" t="s">
        <v>56</v>
      </c>
      <c r="L58" s="17">
        <v>1</v>
      </c>
      <c r="M58" s="18">
        <v>5</v>
      </c>
      <c r="N58" s="18">
        <v>4</v>
      </c>
      <c r="O58" s="18">
        <v>4</v>
      </c>
      <c r="P58" s="18">
        <v>4</v>
      </c>
      <c r="Q58" s="18">
        <v>5</v>
      </c>
      <c r="R58" s="18">
        <v>5</v>
      </c>
      <c r="S58" s="18">
        <v>7</v>
      </c>
      <c r="T58" s="18">
        <v>4</v>
      </c>
      <c r="U58" s="18">
        <v>5</v>
      </c>
      <c r="V58" s="19">
        <v>43</v>
      </c>
      <c r="W58" s="19">
        <v>4</v>
      </c>
      <c r="X58" s="19">
        <v>39</v>
      </c>
      <c r="Y58" s="20">
        <v>4.1000000000000014</v>
      </c>
      <c r="Z58" s="20">
        <v>5.2666666666666657</v>
      </c>
      <c r="AA58">
        <v>1</v>
      </c>
    </row>
    <row r="59" spans="1:27" ht="15.75" x14ac:dyDescent="0.25">
      <c r="A59" s="139" t="s">
        <v>82</v>
      </c>
      <c r="B59" s="140">
        <f t="shared" si="18"/>
        <v>50</v>
      </c>
      <c r="C59" s="140">
        <f>INDEX($W$4:$W$91,MATCH(A59,$K$4:$K$91,0))</f>
        <v>10.220000000000001</v>
      </c>
      <c r="D59" s="140">
        <f t="shared" si="19"/>
        <v>39.78</v>
      </c>
      <c r="E59" s="139" t="s">
        <v>60</v>
      </c>
      <c r="F59" s="140">
        <f t="shared" si="20"/>
        <v>54</v>
      </c>
      <c r="G59" s="140">
        <f t="shared" si="21"/>
        <v>10</v>
      </c>
      <c r="H59" s="140">
        <f t="shared" si="22"/>
        <v>44</v>
      </c>
      <c r="I59" s="127"/>
      <c r="J59" s="128"/>
      <c r="K59" s="21" t="s">
        <v>126</v>
      </c>
      <c r="L59" s="17">
        <v>6</v>
      </c>
      <c r="M59" s="18">
        <v>6</v>
      </c>
      <c r="N59" s="18">
        <v>7</v>
      </c>
      <c r="O59" s="18">
        <v>4</v>
      </c>
      <c r="P59" s="18">
        <v>3</v>
      </c>
      <c r="Q59" s="18">
        <v>4</v>
      </c>
      <c r="R59" s="18">
        <v>5</v>
      </c>
      <c r="S59" s="18">
        <v>7</v>
      </c>
      <c r="T59" s="18">
        <v>4</v>
      </c>
      <c r="U59" s="18">
        <v>4</v>
      </c>
      <c r="V59" s="19">
        <v>44</v>
      </c>
      <c r="W59" s="19">
        <v>5.160000000000001</v>
      </c>
      <c r="X59" s="19">
        <v>38.839999999999996</v>
      </c>
      <c r="Y59" s="20" t="s">
        <v>35</v>
      </c>
      <c r="Z59" s="20" t="s">
        <v>35</v>
      </c>
      <c r="AA59">
        <v>0</v>
      </c>
    </row>
    <row r="60" spans="1:27" ht="15.75" x14ac:dyDescent="0.25">
      <c r="A60" s="139" t="s">
        <v>127</v>
      </c>
      <c r="B60" s="140">
        <f t="shared" si="18"/>
        <v>46</v>
      </c>
      <c r="C60" s="140">
        <f>INDEX($W$4:$W$91,MATCH(A60,$K$4:$K$91,0))</f>
        <v>5</v>
      </c>
      <c r="D60" s="140">
        <f t="shared" si="19"/>
        <v>41</v>
      </c>
      <c r="E60" s="139" t="s">
        <v>28</v>
      </c>
      <c r="F60" s="140">
        <f t="shared" si="20"/>
        <v>59</v>
      </c>
      <c r="G60" s="140">
        <f t="shared" si="21"/>
        <v>15</v>
      </c>
      <c r="H60" s="140">
        <f t="shared" si="22"/>
        <v>44</v>
      </c>
      <c r="I60" s="155"/>
      <c r="J60" s="128"/>
      <c r="K60" s="16" t="s">
        <v>81</v>
      </c>
      <c r="L60" s="17">
        <v>3</v>
      </c>
      <c r="M60" s="18">
        <v>4</v>
      </c>
      <c r="N60" s="18">
        <v>5</v>
      </c>
      <c r="O60" s="18">
        <v>6</v>
      </c>
      <c r="P60" s="18">
        <v>5</v>
      </c>
      <c r="Q60" s="18">
        <v>4</v>
      </c>
      <c r="R60" s="18">
        <v>5</v>
      </c>
      <c r="S60" s="18">
        <v>6</v>
      </c>
      <c r="T60" s="18">
        <v>3</v>
      </c>
      <c r="U60" s="18">
        <v>5</v>
      </c>
      <c r="V60" s="19">
        <v>43</v>
      </c>
      <c r="W60" s="19">
        <v>4</v>
      </c>
      <c r="X60" s="19">
        <v>39</v>
      </c>
      <c r="Y60" s="20">
        <v>3.6000000000000014</v>
      </c>
      <c r="Z60" s="20">
        <v>4.9333333333333371</v>
      </c>
      <c r="AA60">
        <v>0</v>
      </c>
    </row>
    <row r="61" spans="1:27" ht="15.75" x14ac:dyDescent="0.25">
      <c r="A61" s="139" t="s">
        <v>73</v>
      </c>
      <c r="B61" s="140">
        <f t="shared" si="18"/>
        <v>51</v>
      </c>
      <c r="C61" s="140">
        <f>INDEX($W$4:$W$91,MATCH(A61,$K$4:$K$91,0))</f>
        <v>10</v>
      </c>
      <c r="D61" s="140">
        <f t="shared" si="19"/>
        <v>41</v>
      </c>
      <c r="E61" s="139" t="s">
        <v>131</v>
      </c>
      <c r="F61" s="140">
        <f t="shared" si="20"/>
        <v>72</v>
      </c>
      <c r="G61" s="140">
        <f t="shared" si="21"/>
        <v>20</v>
      </c>
      <c r="H61" s="140">
        <f t="shared" si="22"/>
        <v>52</v>
      </c>
      <c r="I61" s="128"/>
      <c r="J61" s="128"/>
      <c r="K61" s="16" t="s">
        <v>92</v>
      </c>
      <c r="L61" s="17">
        <v>8</v>
      </c>
      <c r="M61" s="18"/>
      <c r="N61" s="18"/>
      <c r="O61" s="18"/>
      <c r="P61" s="18"/>
      <c r="Q61" s="18"/>
      <c r="R61" s="18"/>
      <c r="S61" s="18"/>
      <c r="T61" s="18"/>
      <c r="U61" s="18"/>
      <c r="V61" s="19" t="s">
        <v>51</v>
      </c>
      <c r="W61" s="19">
        <v>8</v>
      </c>
      <c r="X61" s="19" t="s">
        <v>52</v>
      </c>
      <c r="Y61" s="20">
        <v>7.6000000000000014</v>
      </c>
      <c r="Z61" s="20">
        <v>7.6000000000000014</v>
      </c>
      <c r="AA61">
        <v>1</v>
      </c>
    </row>
    <row r="62" spans="1:27" ht="15.75" x14ac:dyDescent="0.25">
      <c r="A62" s="141" t="s">
        <v>90</v>
      </c>
      <c r="B62" s="142" t="str">
        <f t="shared" si="18"/>
        <v/>
      </c>
      <c r="C62" s="142">
        <f>INDEX($W$4:$W$91,MATCH(A62,$K$4:$K$91,0))</f>
        <v>2</v>
      </c>
      <c r="D62" s="142" t="str">
        <f t="shared" si="19"/>
        <v xml:space="preserve"> </v>
      </c>
      <c r="E62" s="152" t="s">
        <v>132</v>
      </c>
      <c r="F62" s="142" t="str">
        <f t="shared" si="20"/>
        <v/>
      </c>
      <c r="G62" s="142">
        <f t="shared" si="21"/>
        <v>5</v>
      </c>
      <c r="H62" s="142" t="str">
        <f t="shared" si="22"/>
        <v xml:space="preserve"> </v>
      </c>
      <c r="I62" s="128"/>
      <c r="J62" s="128"/>
      <c r="K62" s="16" t="s">
        <v>46</v>
      </c>
      <c r="L62" s="17">
        <v>2</v>
      </c>
      <c r="M62" s="18">
        <v>4</v>
      </c>
      <c r="N62" s="18">
        <v>3</v>
      </c>
      <c r="O62" s="18">
        <v>5</v>
      </c>
      <c r="P62" s="18">
        <v>4</v>
      </c>
      <c r="Q62" s="18">
        <v>5</v>
      </c>
      <c r="R62" s="18">
        <v>6</v>
      </c>
      <c r="S62" s="18">
        <v>5</v>
      </c>
      <c r="T62" s="18">
        <v>3</v>
      </c>
      <c r="U62" s="18">
        <v>3</v>
      </c>
      <c r="V62" s="19">
        <v>38</v>
      </c>
      <c r="W62" s="19">
        <v>0</v>
      </c>
      <c r="X62" s="19">
        <v>38</v>
      </c>
      <c r="Y62" s="20">
        <v>0.35000000000000142</v>
      </c>
      <c r="Z62" s="20">
        <v>1.1000000000000014</v>
      </c>
      <c r="AA62">
        <v>1</v>
      </c>
    </row>
    <row r="63" spans="1:27" ht="15.75" x14ac:dyDescent="0.25">
      <c r="A63" s="141" t="s">
        <v>74</v>
      </c>
      <c r="B63" s="142" t="str">
        <f t="shared" si="18"/>
        <v/>
      </c>
      <c r="C63" s="142">
        <f>INDEX($W$4:$W$91,MATCH(A63,$K$4:$K$91,0))</f>
        <v>7</v>
      </c>
      <c r="D63" s="142" t="str">
        <f t="shared" si="19"/>
        <v xml:space="preserve"> </v>
      </c>
      <c r="E63" s="141" t="s">
        <v>50</v>
      </c>
      <c r="F63" s="142" t="str">
        <f t="shared" si="20"/>
        <v/>
      </c>
      <c r="G63" s="142">
        <f t="shared" si="21"/>
        <v>11</v>
      </c>
      <c r="H63" s="142" t="str">
        <f t="shared" si="22"/>
        <v xml:space="preserve"> </v>
      </c>
      <c r="I63" s="128"/>
      <c r="J63" s="128"/>
      <c r="K63" s="16" t="s">
        <v>108</v>
      </c>
      <c r="L63" s="17">
        <v>4</v>
      </c>
      <c r="M63" s="18">
        <v>7</v>
      </c>
      <c r="N63" s="18">
        <v>8</v>
      </c>
      <c r="O63" s="18">
        <v>6</v>
      </c>
      <c r="P63" s="18">
        <v>4</v>
      </c>
      <c r="Q63" s="18">
        <v>5</v>
      </c>
      <c r="R63" s="18">
        <v>5</v>
      </c>
      <c r="S63" s="18">
        <v>7</v>
      </c>
      <c r="T63" s="18">
        <v>4</v>
      </c>
      <c r="U63" s="18">
        <v>5</v>
      </c>
      <c r="V63" s="19">
        <v>51</v>
      </c>
      <c r="W63" s="19">
        <v>10.92</v>
      </c>
      <c r="X63" s="19">
        <v>40.08</v>
      </c>
      <c r="Y63" s="20" t="s">
        <v>35</v>
      </c>
      <c r="Z63" s="20" t="s">
        <v>35</v>
      </c>
      <c r="AA63">
        <v>1</v>
      </c>
    </row>
    <row r="64" spans="1:27" ht="15.75" x14ac:dyDescent="0.25">
      <c r="A64" s="143" t="s">
        <v>64</v>
      </c>
      <c r="B64" s="144"/>
      <c r="C64" s="145">
        <f>AVERAGE(C53:C61)</f>
        <v>7.9474999999999998</v>
      </c>
      <c r="D64" s="154">
        <f>SUM(D53:D61)</f>
        <v>344.14</v>
      </c>
      <c r="E64" s="143" t="s">
        <v>64</v>
      </c>
      <c r="F64" s="144"/>
      <c r="G64" s="145">
        <f>AVERAGE(G53:G61)</f>
        <v>8.3511111111111109</v>
      </c>
      <c r="H64" s="146">
        <f>SUM(H52:H61)</f>
        <v>373.84000000000003</v>
      </c>
      <c r="I64" s="128"/>
      <c r="J64" s="128"/>
      <c r="K64" s="24" t="s">
        <v>43</v>
      </c>
      <c r="L64" s="17">
        <v>2</v>
      </c>
      <c r="M64" s="18">
        <v>5</v>
      </c>
      <c r="N64" s="18">
        <v>4</v>
      </c>
      <c r="O64" s="18">
        <v>4</v>
      </c>
      <c r="P64" s="18">
        <v>3</v>
      </c>
      <c r="Q64" s="18">
        <v>4</v>
      </c>
      <c r="R64" s="18">
        <v>6</v>
      </c>
      <c r="S64" s="18">
        <v>6</v>
      </c>
      <c r="T64" s="18">
        <v>4</v>
      </c>
      <c r="U64" s="18">
        <v>4</v>
      </c>
      <c r="V64" s="19">
        <v>40</v>
      </c>
      <c r="W64" s="19">
        <v>4</v>
      </c>
      <c r="X64" s="19">
        <v>36</v>
      </c>
      <c r="Y64" s="20">
        <v>4</v>
      </c>
      <c r="Z64" s="20">
        <v>4.2000000000000028</v>
      </c>
      <c r="AA64">
        <v>1</v>
      </c>
    </row>
    <row r="65" spans="1:27" ht="15.75" x14ac:dyDescent="0.25">
      <c r="A65" s="143" t="s">
        <v>65</v>
      </c>
      <c r="B65" s="144"/>
      <c r="C65" s="145"/>
      <c r="D65" s="154">
        <f>D64-SUM($G$1*9)</f>
        <v>29.139999999999986</v>
      </c>
      <c r="E65" s="143" t="s">
        <v>65</v>
      </c>
      <c r="F65" s="144"/>
      <c r="G65" s="145"/>
      <c r="H65" s="147">
        <f>H64-SUM($G$1*9)</f>
        <v>58.840000000000032</v>
      </c>
      <c r="I65" s="128"/>
      <c r="J65" s="128"/>
      <c r="K65" s="16" t="s">
        <v>113</v>
      </c>
      <c r="L65" s="17">
        <v>4</v>
      </c>
      <c r="M65" s="18"/>
      <c r="N65" s="18"/>
      <c r="O65" s="18"/>
      <c r="P65" s="18"/>
      <c r="Q65" s="18"/>
      <c r="R65" s="18"/>
      <c r="S65" s="18"/>
      <c r="T65" s="18"/>
      <c r="U65" s="18"/>
      <c r="V65" s="19" t="s">
        <v>51</v>
      </c>
      <c r="W65" s="19">
        <v>1</v>
      </c>
      <c r="X65" s="19" t="s">
        <v>52</v>
      </c>
      <c r="Y65" s="20">
        <v>1.1000000000000014</v>
      </c>
      <c r="Z65" s="20">
        <v>1.1000000000000014</v>
      </c>
      <c r="AA65">
        <v>1</v>
      </c>
    </row>
    <row r="66" spans="1:27" ht="15.75" x14ac:dyDescent="0.25">
      <c r="A66" s="25"/>
      <c r="B66" s="26"/>
      <c r="C66" s="27"/>
      <c r="D66" s="28"/>
      <c r="E66" s="25"/>
      <c r="F66" s="26"/>
      <c r="G66" s="27"/>
      <c r="H66" s="28"/>
      <c r="K66" s="16" t="s">
        <v>83</v>
      </c>
      <c r="L66" s="17">
        <v>3</v>
      </c>
      <c r="M66" s="18">
        <v>5</v>
      </c>
      <c r="N66" s="18">
        <v>6</v>
      </c>
      <c r="O66" s="18">
        <v>5</v>
      </c>
      <c r="P66" s="18">
        <v>4</v>
      </c>
      <c r="Q66" s="18">
        <v>5</v>
      </c>
      <c r="R66" s="18">
        <v>5</v>
      </c>
      <c r="S66" s="18">
        <v>8</v>
      </c>
      <c r="T66" s="18">
        <v>3</v>
      </c>
      <c r="U66" s="18">
        <v>7</v>
      </c>
      <c r="V66" s="19">
        <v>48</v>
      </c>
      <c r="W66" s="19">
        <v>9</v>
      </c>
      <c r="X66" s="19">
        <v>39</v>
      </c>
      <c r="Y66" s="20">
        <v>9.1000000000000014</v>
      </c>
      <c r="Z66" s="20">
        <v>10.266666666666666</v>
      </c>
      <c r="AA66">
        <v>1</v>
      </c>
    </row>
    <row r="67" spans="1:27" ht="15.75" x14ac:dyDescent="0.25">
      <c r="A67" s="29" t="s">
        <v>133</v>
      </c>
      <c r="B67" s="29"/>
      <c r="C67" s="29"/>
      <c r="D67" s="29"/>
      <c r="E67" s="29"/>
      <c r="F67" s="29"/>
      <c r="G67" s="29"/>
      <c r="H67" s="23"/>
      <c r="K67" s="22" t="s">
        <v>128</v>
      </c>
      <c r="L67" s="17">
        <v>6</v>
      </c>
      <c r="M67" s="18">
        <v>4</v>
      </c>
      <c r="N67" s="18">
        <v>4</v>
      </c>
      <c r="O67" s="18">
        <v>6</v>
      </c>
      <c r="P67" s="18">
        <v>5</v>
      </c>
      <c r="Q67" s="18">
        <v>4</v>
      </c>
      <c r="R67" s="18">
        <v>4</v>
      </c>
      <c r="S67" s="18">
        <v>7</v>
      </c>
      <c r="T67" s="18">
        <v>4</v>
      </c>
      <c r="U67" s="18">
        <v>6</v>
      </c>
      <c r="V67" s="19">
        <v>44</v>
      </c>
      <c r="W67" s="19">
        <v>5</v>
      </c>
      <c r="X67" s="19">
        <v>39</v>
      </c>
      <c r="Y67" s="20">
        <v>5.0500000000000043</v>
      </c>
      <c r="Z67" s="20">
        <v>6.2333333333333343</v>
      </c>
      <c r="AA67">
        <v>1</v>
      </c>
    </row>
    <row r="68" spans="1:27" ht="15.75" x14ac:dyDescent="0.25">
      <c r="A68" s="30" t="s">
        <v>134</v>
      </c>
      <c r="B68" s="30" t="s">
        <v>135</v>
      </c>
      <c r="C68" s="30" t="s">
        <v>135</v>
      </c>
      <c r="D68" s="30" t="s">
        <v>135</v>
      </c>
      <c r="E68" s="30" t="s">
        <v>135</v>
      </c>
      <c r="F68" s="30" t="s">
        <v>136</v>
      </c>
      <c r="G68" s="30" t="s">
        <v>136</v>
      </c>
      <c r="H68" s="30" t="s">
        <v>136</v>
      </c>
      <c r="I68" s="30" t="s">
        <v>136</v>
      </c>
      <c r="K68" s="16" t="s">
        <v>105</v>
      </c>
      <c r="L68" s="17">
        <v>7</v>
      </c>
      <c r="M68" s="18">
        <v>6</v>
      </c>
      <c r="N68" s="18">
        <v>7</v>
      </c>
      <c r="O68" s="18">
        <v>5</v>
      </c>
      <c r="P68" s="18">
        <v>3</v>
      </c>
      <c r="Q68" s="18">
        <v>5</v>
      </c>
      <c r="R68" s="18">
        <v>5</v>
      </c>
      <c r="S68" s="18">
        <v>7</v>
      </c>
      <c r="T68" s="18">
        <v>4</v>
      </c>
      <c r="U68" s="18">
        <v>4</v>
      </c>
      <c r="V68" s="19">
        <v>46</v>
      </c>
      <c r="W68" s="19">
        <v>10</v>
      </c>
      <c r="X68" s="19">
        <v>36</v>
      </c>
      <c r="Y68" s="20">
        <v>9.7725000000000009</v>
      </c>
      <c r="Z68" s="20">
        <v>10.048333333333332</v>
      </c>
      <c r="AA68">
        <v>0</v>
      </c>
    </row>
    <row r="69" spans="1:27" ht="15.75" x14ac:dyDescent="0.25">
      <c r="A69" s="31" t="s">
        <v>137</v>
      </c>
      <c r="B69" s="31">
        <v>1</v>
      </c>
      <c r="C69" s="31">
        <v>1</v>
      </c>
      <c r="D69" s="31">
        <v>1</v>
      </c>
      <c r="E69" s="31">
        <v>1</v>
      </c>
      <c r="F69" s="31"/>
      <c r="G69" s="31"/>
      <c r="H69" s="31"/>
      <c r="I69" s="31"/>
      <c r="K69" s="16" t="s">
        <v>111</v>
      </c>
      <c r="L69" s="17">
        <v>7</v>
      </c>
      <c r="M69" s="18">
        <v>6</v>
      </c>
      <c r="N69" s="18">
        <v>6</v>
      </c>
      <c r="O69" s="18">
        <v>5</v>
      </c>
      <c r="P69" s="18">
        <v>4</v>
      </c>
      <c r="Q69" s="18">
        <v>5</v>
      </c>
      <c r="R69" s="18">
        <v>5</v>
      </c>
      <c r="S69" s="18">
        <v>8</v>
      </c>
      <c r="T69" s="18">
        <v>4</v>
      </c>
      <c r="U69" s="18">
        <v>5</v>
      </c>
      <c r="V69" s="19">
        <v>48</v>
      </c>
      <c r="W69" s="19">
        <v>8</v>
      </c>
      <c r="X69" s="19">
        <v>40</v>
      </c>
      <c r="Y69" s="20">
        <v>7.7875000000000014</v>
      </c>
      <c r="Z69" s="20">
        <v>9.3916666666666657</v>
      </c>
      <c r="AA69">
        <v>1</v>
      </c>
    </row>
    <row r="70" spans="1:27" ht="15.75" x14ac:dyDescent="0.25">
      <c r="A70" s="32" t="s">
        <v>138</v>
      </c>
      <c r="B70" s="32" t="s">
        <v>27</v>
      </c>
      <c r="C70" s="32" t="s">
        <v>122</v>
      </c>
      <c r="D70" s="32" t="s">
        <v>139</v>
      </c>
      <c r="E70" s="32" t="s">
        <v>72</v>
      </c>
      <c r="F70" s="32" t="s">
        <v>23</v>
      </c>
      <c r="G70" s="32" t="s">
        <v>71</v>
      </c>
      <c r="H70" s="32" t="s">
        <v>101</v>
      </c>
      <c r="I70" s="32" t="s">
        <v>123</v>
      </c>
      <c r="K70" s="16" t="s">
        <v>40</v>
      </c>
      <c r="L70" s="17">
        <v>2</v>
      </c>
      <c r="M70" s="18">
        <v>6</v>
      </c>
      <c r="N70" s="18">
        <v>6</v>
      </c>
      <c r="O70" s="18">
        <v>5</v>
      </c>
      <c r="P70" s="18">
        <v>4</v>
      </c>
      <c r="Q70" s="18">
        <v>6</v>
      </c>
      <c r="R70" s="18">
        <v>4</v>
      </c>
      <c r="S70" s="18">
        <v>7</v>
      </c>
      <c r="T70" s="18">
        <v>5</v>
      </c>
      <c r="U70" s="18">
        <v>5</v>
      </c>
      <c r="V70" s="19">
        <v>48</v>
      </c>
      <c r="W70" s="19">
        <v>13</v>
      </c>
      <c r="X70" s="19">
        <v>35</v>
      </c>
      <c r="Y70" s="20">
        <v>13.100000000000001</v>
      </c>
      <c r="Z70" s="20">
        <v>12.933333333333337</v>
      </c>
      <c r="AA70">
        <v>1</v>
      </c>
    </row>
    <row r="71" spans="1:27" ht="15.75" x14ac:dyDescent="0.25">
      <c r="A71" s="33">
        <v>45078</v>
      </c>
      <c r="B71" s="49">
        <v>1</v>
      </c>
      <c r="C71" s="49">
        <v>6</v>
      </c>
      <c r="D71" s="49">
        <v>4</v>
      </c>
      <c r="E71" s="50">
        <v>3</v>
      </c>
      <c r="F71" s="34">
        <v>2</v>
      </c>
      <c r="G71" s="35">
        <v>8</v>
      </c>
      <c r="H71" s="36">
        <v>7</v>
      </c>
      <c r="I71" s="34">
        <v>5</v>
      </c>
      <c r="K71" s="16" t="s">
        <v>29</v>
      </c>
      <c r="L71" s="17">
        <v>1</v>
      </c>
      <c r="M71" s="18">
        <v>5</v>
      </c>
      <c r="N71" s="18">
        <v>5</v>
      </c>
      <c r="O71" s="18">
        <v>5</v>
      </c>
      <c r="P71" s="18">
        <v>4</v>
      </c>
      <c r="Q71" s="18">
        <v>5</v>
      </c>
      <c r="R71" s="18">
        <v>5</v>
      </c>
      <c r="S71" s="18">
        <v>8</v>
      </c>
      <c r="T71" s="18">
        <v>4</v>
      </c>
      <c r="U71" s="18">
        <v>5</v>
      </c>
      <c r="V71" s="19">
        <v>46</v>
      </c>
      <c r="W71" s="19">
        <v>13</v>
      </c>
      <c r="X71" s="19">
        <v>33</v>
      </c>
      <c r="Y71" s="20">
        <v>12.793500000000002</v>
      </c>
      <c r="Z71" s="20">
        <v>12.062333333333335</v>
      </c>
      <c r="AA71">
        <v>1</v>
      </c>
    </row>
    <row r="72" spans="1:27" ht="15.75" x14ac:dyDescent="0.25">
      <c r="A72" s="33">
        <v>45085</v>
      </c>
      <c r="B72" s="37">
        <v>5</v>
      </c>
      <c r="C72" s="34">
        <v>2</v>
      </c>
      <c r="D72" s="34">
        <v>1</v>
      </c>
      <c r="E72" s="34">
        <v>6</v>
      </c>
      <c r="F72" s="37">
        <v>7</v>
      </c>
      <c r="G72" s="34">
        <v>4</v>
      </c>
      <c r="H72" s="34">
        <v>3</v>
      </c>
      <c r="I72" s="37">
        <v>8</v>
      </c>
      <c r="K72" s="16" t="s">
        <v>93</v>
      </c>
      <c r="L72" s="17">
        <v>3</v>
      </c>
      <c r="M72" s="18"/>
      <c r="N72" s="18"/>
      <c r="O72" s="18"/>
      <c r="P72" s="18"/>
      <c r="Q72" s="18"/>
      <c r="R72" s="18"/>
      <c r="S72" s="18"/>
      <c r="T72" s="18"/>
      <c r="U72" s="18"/>
      <c r="V72" s="19" t="s">
        <v>51</v>
      </c>
      <c r="W72" s="19">
        <v>7</v>
      </c>
      <c r="X72" s="19" t="s">
        <v>52</v>
      </c>
      <c r="Y72" s="20">
        <v>6.6000000000000014</v>
      </c>
      <c r="Z72" s="20">
        <v>6.6000000000000014</v>
      </c>
      <c r="AA72">
        <v>1</v>
      </c>
    </row>
    <row r="73" spans="1:27" ht="15.75" x14ac:dyDescent="0.25">
      <c r="A73" s="33">
        <v>45092</v>
      </c>
      <c r="B73" s="34">
        <v>6</v>
      </c>
      <c r="C73" s="34">
        <v>3</v>
      </c>
      <c r="D73" s="34">
        <v>8</v>
      </c>
      <c r="E73" s="34">
        <v>7</v>
      </c>
      <c r="F73" s="34">
        <v>4</v>
      </c>
      <c r="G73" s="34">
        <v>5</v>
      </c>
      <c r="H73" s="34">
        <v>1</v>
      </c>
      <c r="I73" s="34">
        <v>2</v>
      </c>
      <c r="K73" s="16" t="s">
        <v>107</v>
      </c>
      <c r="L73" s="17">
        <v>7</v>
      </c>
      <c r="M73" s="18">
        <v>5</v>
      </c>
      <c r="N73" s="18">
        <v>4</v>
      </c>
      <c r="O73" s="18">
        <v>4</v>
      </c>
      <c r="P73" s="18">
        <v>4</v>
      </c>
      <c r="Q73" s="18">
        <v>5</v>
      </c>
      <c r="R73" s="18">
        <v>4</v>
      </c>
      <c r="S73" s="18">
        <v>7</v>
      </c>
      <c r="T73" s="18">
        <v>4</v>
      </c>
      <c r="U73" s="18">
        <v>5</v>
      </c>
      <c r="V73" s="19">
        <v>42</v>
      </c>
      <c r="W73" s="19">
        <v>5</v>
      </c>
      <c r="X73" s="19">
        <v>37</v>
      </c>
      <c r="Y73" s="20">
        <v>5.3500000000000014</v>
      </c>
      <c r="Z73" s="20">
        <v>5.7666666666666657</v>
      </c>
      <c r="AA73">
        <v>1</v>
      </c>
    </row>
    <row r="74" spans="1:27" ht="15.75" x14ac:dyDescent="0.25">
      <c r="A74" s="33">
        <v>45099</v>
      </c>
      <c r="B74" s="34">
        <v>3</v>
      </c>
      <c r="C74" s="34">
        <v>7</v>
      </c>
      <c r="D74" s="34">
        <v>5</v>
      </c>
      <c r="E74" s="34">
        <v>4</v>
      </c>
      <c r="F74" s="34">
        <v>6</v>
      </c>
      <c r="G74" s="34">
        <v>2</v>
      </c>
      <c r="H74" s="34">
        <v>8</v>
      </c>
      <c r="I74" s="34">
        <v>1</v>
      </c>
      <c r="K74" s="16" t="s">
        <v>130</v>
      </c>
      <c r="L74" s="17">
        <v>6</v>
      </c>
      <c r="M74" s="18">
        <v>5</v>
      </c>
      <c r="N74" s="18">
        <v>4</v>
      </c>
      <c r="O74" s="18">
        <v>5</v>
      </c>
      <c r="P74" s="18">
        <v>5</v>
      </c>
      <c r="Q74" s="18">
        <v>5</v>
      </c>
      <c r="R74" s="18">
        <v>4</v>
      </c>
      <c r="S74" s="18">
        <v>5</v>
      </c>
      <c r="T74" s="18">
        <v>3</v>
      </c>
      <c r="U74" s="18">
        <v>7</v>
      </c>
      <c r="V74" s="19">
        <v>43</v>
      </c>
      <c r="W74" s="19">
        <v>2</v>
      </c>
      <c r="X74" s="19">
        <v>41</v>
      </c>
      <c r="Y74" s="20">
        <v>1.6000000000000014</v>
      </c>
      <c r="Z74" s="20">
        <v>3.6000000000000014</v>
      </c>
      <c r="AA74">
        <v>0</v>
      </c>
    </row>
    <row r="75" spans="1:27" ht="15.75" x14ac:dyDescent="0.25">
      <c r="A75" s="33">
        <v>45106</v>
      </c>
      <c r="B75" s="34">
        <v>4</v>
      </c>
      <c r="C75" s="34">
        <v>8</v>
      </c>
      <c r="D75" s="34">
        <v>6</v>
      </c>
      <c r="E75" s="34">
        <v>5</v>
      </c>
      <c r="F75" s="34">
        <v>3</v>
      </c>
      <c r="G75" s="34">
        <v>1</v>
      </c>
      <c r="H75" s="34">
        <v>2</v>
      </c>
      <c r="I75" s="34">
        <v>7</v>
      </c>
      <c r="K75" s="16" t="s">
        <v>33</v>
      </c>
      <c r="L75" s="17">
        <v>2</v>
      </c>
      <c r="M75" s="18">
        <v>5</v>
      </c>
      <c r="N75" s="18">
        <v>5</v>
      </c>
      <c r="O75" s="18">
        <v>5</v>
      </c>
      <c r="P75" s="18">
        <v>3</v>
      </c>
      <c r="Q75" s="18">
        <v>6</v>
      </c>
      <c r="R75" s="18">
        <v>4</v>
      </c>
      <c r="S75" s="18">
        <v>7</v>
      </c>
      <c r="T75" s="18">
        <v>3</v>
      </c>
      <c r="U75" s="18">
        <v>5</v>
      </c>
      <c r="V75" s="19">
        <v>43</v>
      </c>
      <c r="W75" s="19">
        <v>9</v>
      </c>
      <c r="X75" s="19">
        <v>34</v>
      </c>
      <c r="Y75" s="20">
        <v>9.0874999999999986</v>
      </c>
      <c r="Z75" s="20">
        <v>8.5916666666666686</v>
      </c>
      <c r="AA75">
        <v>0</v>
      </c>
    </row>
    <row r="76" spans="1:27" ht="15.75" x14ac:dyDescent="0.25">
      <c r="A76" s="33">
        <v>45113</v>
      </c>
      <c r="B76" s="34">
        <v>7</v>
      </c>
      <c r="C76" s="34">
        <v>4</v>
      </c>
      <c r="D76" s="34">
        <v>2</v>
      </c>
      <c r="E76" s="34">
        <v>1</v>
      </c>
      <c r="F76" s="34">
        <v>8</v>
      </c>
      <c r="G76" s="34">
        <v>6</v>
      </c>
      <c r="H76" s="34">
        <v>5</v>
      </c>
      <c r="I76" s="34">
        <v>3</v>
      </c>
      <c r="K76" s="16" t="s">
        <v>118</v>
      </c>
      <c r="L76" s="17">
        <v>7</v>
      </c>
      <c r="M76" s="18"/>
      <c r="N76" s="18"/>
      <c r="O76" s="18"/>
      <c r="P76" s="18"/>
      <c r="Q76" s="18"/>
      <c r="R76" s="18"/>
      <c r="S76" s="18"/>
      <c r="T76" s="18"/>
      <c r="U76" s="18"/>
      <c r="V76" s="19" t="s">
        <v>51</v>
      </c>
      <c r="W76" s="19">
        <v>16</v>
      </c>
      <c r="X76" s="19" t="s">
        <v>52</v>
      </c>
      <c r="Y76" s="20">
        <v>15.647333333333329</v>
      </c>
      <c r="Z76" s="20">
        <v>15.647333333333329</v>
      </c>
      <c r="AA76">
        <v>1</v>
      </c>
    </row>
    <row r="77" spans="1:27" ht="15.75" x14ac:dyDescent="0.25">
      <c r="A77" s="33">
        <v>45120</v>
      </c>
      <c r="B77" s="34">
        <v>8</v>
      </c>
      <c r="C77" s="34">
        <v>1</v>
      </c>
      <c r="D77" s="34">
        <v>3</v>
      </c>
      <c r="E77" s="34">
        <v>2</v>
      </c>
      <c r="F77" s="34">
        <v>5</v>
      </c>
      <c r="G77" s="34">
        <v>7</v>
      </c>
      <c r="H77" s="34">
        <v>6</v>
      </c>
      <c r="I77" s="34">
        <v>4</v>
      </c>
      <c r="K77" s="16" t="s">
        <v>129</v>
      </c>
      <c r="L77" s="17">
        <v>5</v>
      </c>
      <c r="M77" s="18">
        <v>6</v>
      </c>
      <c r="N77" s="18">
        <v>5</v>
      </c>
      <c r="O77" s="18">
        <v>6</v>
      </c>
      <c r="P77" s="18">
        <v>5</v>
      </c>
      <c r="Q77" s="18">
        <v>7</v>
      </c>
      <c r="R77" s="18">
        <v>6</v>
      </c>
      <c r="S77" s="18">
        <v>7</v>
      </c>
      <c r="T77" s="18">
        <v>4</v>
      </c>
      <c r="U77" s="18">
        <v>6</v>
      </c>
      <c r="V77" s="19">
        <v>52</v>
      </c>
      <c r="W77" s="19">
        <v>15</v>
      </c>
      <c r="X77" s="19">
        <v>37</v>
      </c>
      <c r="Y77" s="20">
        <v>14.850000000000001</v>
      </c>
      <c r="Z77" s="20">
        <v>15.433333333333337</v>
      </c>
      <c r="AA77">
        <v>1</v>
      </c>
    </row>
    <row r="78" spans="1:27" ht="15.75" x14ac:dyDescent="0.25">
      <c r="A78" s="33">
        <v>45127</v>
      </c>
      <c r="B78" s="37">
        <v>1</v>
      </c>
      <c r="C78" s="37">
        <v>6</v>
      </c>
      <c r="D78" s="37">
        <v>4</v>
      </c>
      <c r="E78" s="34">
        <v>3</v>
      </c>
      <c r="F78" s="34">
        <v>2</v>
      </c>
      <c r="G78" s="37">
        <v>8</v>
      </c>
      <c r="H78" s="34">
        <v>7</v>
      </c>
      <c r="I78" s="34">
        <v>5</v>
      </c>
      <c r="K78" s="16" t="s">
        <v>115</v>
      </c>
      <c r="L78" s="17">
        <v>4</v>
      </c>
      <c r="M78" s="18"/>
      <c r="N78" s="18"/>
      <c r="O78" s="18"/>
      <c r="P78" s="18"/>
      <c r="Q78" s="18"/>
      <c r="R78" s="18"/>
      <c r="S78" s="18"/>
      <c r="T78" s="18"/>
      <c r="U78" s="18"/>
      <c r="V78" s="19" t="s">
        <v>51</v>
      </c>
      <c r="W78" s="19">
        <v>9</v>
      </c>
      <c r="X78" s="19" t="s">
        <v>52</v>
      </c>
      <c r="Y78" s="20">
        <v>9.3500000000000014</v>
      </c>
      <c r="Z78" s="20">
        <v>9.3500000000000014</v>
      </c>
      <c r="AA78">
        <v>1</v>
      </c>
    </row>
    <row r="79" spans="1:27" ht="15.75" x14ac:dyDescent="0.25">
      <c r="A79" s="33">
        <v>45134</v>
      </c>
      <c r="B79" s="34">
        <v>6</v>
      </c>
      <c r="C79" s="34">
        <v>3</v>
      </c>
      <c r="D79" s="34">
        <v>8</v>
      </c>
      <c r="E79" s="34">
        <v>7</v>
      </c>
      <c r="F79" s="34">
        <v>4</v>
      </c>
      <c r="G79" s="34">
        <v>5</v>
      </c>
      <c r="H79" s="34">
        <v>1</v>
      </c>
      <c r="I79" s="34">
        <v>2</v>
      </c>
      <c r="K79" s="16" t="s">
        <v>117</v>
      </c>
      <c r="L79" s="17">
        <v>4</v>
      </c>
      <c r="M79" s="18"/>
      <c r="N79" s="18"/>
      <c r="O79" s="18"/>
      <c r="P79" s="18"/>
      <c r="Q79" s="18"/>
      <c r="R79" s="18"/>
      <c r="S79" s="18"/>
      <c r="T79" s="18"/>
      <c r="U79" s="18"/>
      <c r="V79" s="19" t="s">
        <v>51</v>
      </c>
      <c r="W79" s="19">
        <v>11</v>
      </c>
      <c r="X79" s="19" t="s">
        <v>52</v>
      </c>
      <c r="Y79" s="20">
        <v>11.350000000000001</v>
      </c>
      <c r="Z79" s="20">
        <v>11.350000000000001</v>
      </c>
      <c r="AA79">
        <v>0</v>
      </c>
    </row>
    <row r="80" spans="1:27" ht="15.75" x14ac:dyDescent="0.25">
      <c r="A80" s="33">
        <v>45141</v>
      </c>
      <c r="B80" s="156" t="s">
        <v>140</v>
      </c>
      <c r="C80" s="157"/>
      <c r="D80" s="157"/>
      <c r="E80" s="157"/>
      <c r="F80" s="157"/>
      <c r="G80" s="157"/>
      <c r="H80" s="157"/>
      <c r="I80" s="158"/>
      <c r="K80" s="16" t="s">
        <v>75</v>
      </c>
      <c r="L80" s="17">
        <v>3</v>
      </c>
      <c r="M80" s="18">
        <v>6</v>
      </c>
      <c r="N80" s="18">
        <v>5</v>
      </c>
      <c r="O80" s="18">
        <v>5</v>
      </c>
      <c r="P80" s="18">
        <v>3</v>
      </c>
      <c r="Q80" s="18">
        <v>5</v>
      </c>
      <c r="R80" s="18">
        <v>6</v>
      </c>
      <c r="S80" s="18">
        <v>8</v>
      </c>
      <c r="T80" s="18">
        <v>4</v>
      </c>
      <c r="U80" s="18">
        <v>5</v>
      </c>
      <c r="V80" s="19">
        <v>47</v>
      </c>
      <c r="W80" s="19">
        <v>8.120000000000001</v>
      </c>
      <c r="X80" s="19">
        <v>38.879999999999995</v>
      </c>
      <c r="Y80" s="20" t="s">
        <v>35</v>
      </c>
      <c r="Z80" s="20" t="s">
        <v>35</v>
      </c>
      <c r="AA80">
        <v>1</v>
      </c>
    </row>
    <row r="81" spans="1:27" ht="15.75" x14ac:dyDescent="0.25">
      <c r="A81" s="33">
        <v>45148</v>
      </c>
      <c r="B81" s="156" t="s">
        <v>141</v>
      </c>
      <c r="C81" s="157"/>
      <c r="D81" s="157"/>
      <c r="E81" s="157"/>
      <c r="F81" s="157"/>
      <c r="G81" s="157"/>
      <c r="H81" s="157"/>
      <c r="I81" s="158"/>
      <c r="K81" s="16" t="s">
        <v>95</v>
      </c>
      <c r="L81" s="17">
        <v>3</v>
      </c>
      <c r="M81" s="18"/>
      <c r="N81" s="18"/>
      <c r="O81" s="18"/>
      <c r="P81" s="18"/>
      <c r="Q81" s="18"/>
      <c r="R81" s="18"/>
      <c r="S81" s="18"/>
      <c r="T81" s="18"/>
      <c r="U81" s="18"/>
      <c r="V81" s="19" t="s">
        <v>51</v>
      </c>
      <c r="W81" s="19" t="s">
        <v>35</v>
      </c>
      <c r="X81" s="19" t="s">
        <v>52</v>
      </c>
      <c r="Y81" s="20" t="s">
        <v>35</v>
      </c>
      <c r="Z81" s="20" t="s">
        <v>35</v>
      </c>
      <c r="AA81">
        <v>1</v>
      </c>
    </row>
    <row r="82" spans="1:27" ht="15.75" x14ac:dyDescent="0.25">
      <c r="A82" s="33">
        <v>45155</v>
      </c>
      <c r="B82" s="159" t="s">
        <v>142</v>
      </c>
      <c r="C82" s="160"/>
      <c r="D82" s="160"/>
      <c r="E82" s="160"/>
      <c r="F82" s="160"/>
      <c r="G82" s="160"/>
      <c r="H82" s="160"/>
      <c r="I82" s="160"/>
      <c r="K82" s="16" t="s">
        <v>39</v>
      </c>
      <c r="L82" s="17">
        <v>1</v>
      </c>
      <c r="M82" s="18">
        <v>4</v>
      </c>
      <c r="N82" s="18">
        <v>4</v>
      </c>
      <c r="O82" s="18">
        <v>4</v>
      </c>
      <c r="P82" s="18">
        <v>3</v>
      </c>
      <c r="Q82" s="18">
        <v>4</v>
      </c>
      <c r="R82" s="18">
        <v>3</v>
      </c>
      <c r="S82" s="18">
        <v>5</v>
      </c>
      <c r="T82" s="18">
        <v>4</v>
      </c>
      <c r="U82" s="18">
        <v>5</v>
      </c>
      <c r="V82" s="19">
        <v>36</v>
      </c>
      <c r="W82" s="19">
        <v>-1</v>
      </c>
      <c r="X82" s="19">
        <v>37</v>
      </c>
      <c r="Y82" s="20">
        <v>-0.89999999999999858</v>
      </c>
      <c r="Z82" s="20">
        <v>-0.39999999999999858</v>
      </c>
      <c r="AA82">
        <v>1</v>
      </c>
    </row>
    <row r="83" spans="1:27" ht="15.75" x14ac:dyDescent="0.25">
      <c r="K83" s="16" t="s">
        <v>106</v>
      </c>
      <c r="L83" s="17">
        <v>4</v>
      </c>
      <c r="M83" s="18">
        <v>7</v>
      </c>
      <c r="N83" s="18">
        <v>4</v>
      </c>
      <c r="O83" s="18">
        <v>5</v>
      </c>
      <c r="P83" s="18">
        <v>4</v>
      </c>
      <c r="Q83" s="18">
        <v>4</v>
      </c>
      <c r="R83" s="18">
        <v>4</v>
      </c>
      <c r="S83" s="18">
        <v>7</v>
      </c>
      <c r="T83" s="18">
        <v>3</v>
      </c>
      <c r="U83" s="18">
        <v>5</v>
      </c>
      <c r="V83" s="19">
        <v>43</v>
      </c>
      <c r="W83" s="19">
        <v>4.5600000000000005</v>
      </c>
      <c r="X83" s="19">
        <v>38.44</v>
      </c>
      <c r="Y83" s="20" t="s">
        <v>35</v>
      </c>
      <c r="Z83" s="20" t="s">
        <v>35</v>
      </c>
      <c r="AA83">
        <v>0</v>
      </c>
    </row>
    <row r="84" spans="1:27" ht="15.75" x14ac:dyDescent="0.25">
      <c r="K84" s="16" t="s">
        <v>54</v>
      </c>
      <c r="L84" s="17">
        <v>2</v>
      </c>
      <c r="M84" s="18">
        <v>4</v>
      </c>
      <c r="N84" s="18">
        <v>5</v>
      </c>
      <c r="O84" s="18">
        <v>5</v>
      </c>
      <c r="P84" s="18">
        <v>3</v>
      </c>
      <c r="Q84" s="18">
        <v>6</v>
      </c>
      <c r="R84" s="18">
        <v>7</v>
      </c>
      <c r="S84" s="18">
        <v>4</v>
      </c>
      <c r="T84" s="18">
        <v>3</v>
      </c>
      <c r="U84" s="18">
        <v>6</v>
      </c>
      <c r="V84" s="19">
        <v>43</v>
      </c>
      <c r="W84" s="19">
        <v>4.5600000000000005</v>
      </c>
      <c r="X84" s="19">
        <v>38.44</v>
      </c>
      <c r="Y84" s="20" t="s">
        <v>35</v>
      </c>
      <c r="Z84" s="20" t="s">
        <v>35</v>
      </c>
      <c r="AA84">
        <v>1</v>
      </c>
    </row>
    <row r="85" spans="1:27" ht="18.75" x14ac:dyDescent="0.3">
      <c r="A85" s="4" t="s">
        <v>1</v>
      </c>
      <c r="C85" s="7"/>
      <c r="D85" s="7"/>
      <c r="E85" s="7"/>
      <c r="K85" s="16" t="s">
        <v>103</v>
      </c>
      <c r="L85" s="17">
        <v>7</v>
      </c>
      <c r="M85" s="18">
        <v>5</v>
      </c>
      <c r="N85" s="18">
        <v>4</v>
      </c>
      <c r="O85" s="18">
        <v>6</v>
      </c>
      <c r="P85" s="18">
        <v>3</v>
      </c>
      <c r="Q85" s="18">
        <v>5</v>
      </c>
      <c r="R85" s="18">
        <v>5</v>
      </c>
      <c r="S85" s="18">
        <v>8</v>
      </c>
      <c r="T85" s="18">
        <v>4</v>
      </c>
      <c r="U85" s="18">
        <v>5</v>
      </c>
      <c r="V85" s="19">
        <v>45</v>
      </c>
      <c r="W85" s="19">
        <v>10</v>
      </c>
      <c r="X85" s="19">
        <v>35</v>
      </c>
      <c r="Y85" s="20">
        <v>10.350000000000001</v>
      </c>
      <c r="Z85" s="20">
        <v>10.100000000000001</v>
      </c>
      <c r="AA85">
        <v>1</v>
      </c>
    </row>
    <row r="86" spans="1:27" ht="15.75" x14ac:dyDescent="0.25">
      <c r="A86" s="14" t="s">
        <v>257</v>
      </c>
      <c r="B86" s="1"/>
      <c r="C86" s="7"/>
      <c r="D86" s="11" t="s">
        <v>12</v>
      </c>
      <c r="E86" s="7"/>
      <c r="K86" s="16" t="s">
        <v>131</v>
      </c>
      <c r="L86" s="17">
        <v>6</v>
      </c>
      <c r="M86" s="18">
        <v>8</v>
      </c>
      <c r="N86" s="18">
        <v>9</v>
      </c>
      <c r="O86" s="18">
        <v>8</v>
      </c>
      <c r="P86" s="18">
        <v>9</v>
      </c>
      <c r="Q86" s="18">
        <v>6</v>
      </c>
      <c r="R86" s="18">
        <v>8</v>
      </c>
      <c r="S86" s="18">
        <v>12</v>
      </c>
      <c r="T86" s="18">
        <v>5</v>
      </c>
      <c r="U86" s="18">
        <v>7</v>
      </c>
      <c r="V86" s="19">
        <v>72</v>
      </c>
      <c r="W86" s="19">
        <v>20</v>
      </c>
      <c r="X86" s="19">
        <v>52</v>
      </c>
      <c r="Y86" s="20">
        <v>19.850000000000001</v>
      </c>
      <c r="Z86" s="20">
        <v>25.433333333333337</v>
      </c>
      <c r="AA86">
        <v>1</v>
      </c>
    </row>
    <row r="87" spans="1:27" ht="30.75" customHeight="1" x14ac:dyDescent="0.25">
      <c r="A87" s="1" t="s">
        <v>17</v>
      </c>
      <c r="B87" s="2" t="s">
        <v>18</v>
      </c>
      <c r="C87" s="14" t="s">
        <v>19</v>
      </c>
      <c r="D87" s="11" t="s">
        <v>20</v>
      </c>
      <c r="E87" s="14" t="s">
        <v>13</v>
      </c>
      <c r="K87" s="16" t="s">
        <v>30</v>
      </c>
      <c r="L87" s="17">
        <v>2</v>
      </c>
      <c r="M87" s="18">
        <v>5</v>
      </c>
      <c r="N87" s="18">
        <v>6</v>
      </c>
      <c r="O87" s="18">
        <v>6</v>
      </c>
      <c r="P87" s="18">
        <v>4</v>
      </c>
      <c r="Q87" s="18">
        <v>4</v>
      </c>
      <c r="R87" s="18">
        <v>5</v>
      </c>
      <c r="S87" s="18">
        <v>7</v>
      </c>
      <c r="T87" s="18">
        <v>4</v>
      </c>
      <c r="U87" s="18">
        <v>4</v>
      </c>
      <c r="V87" s="19">
        <v>45</v>
      </c>
      <c r="W87" s="19">
        <v>12</v>
      </c>
      <c r="X87" s="19">
        <v>33</v>
      </c>
      <c r="Y87" s="20">
        <v>12.100000000000001</v>
      </c>
      <c r="Z87" s="20">
        <v>11.266666666666666</v>
      </c>
      <c r="AA87">
        <v>1</v>
      </c>
    </row>
    <row r="88" spans="1:27" ht="15.75" x14ac:dyDescent="0.25">
      <c r="A88" s="16" t="s">
        <v>39</v>
      </c>
      <c r="B88" s="17">
        <v>1</v>
      </c>
      <c r="C88" s="19">
        <v>36</v>
      </c>
      <c r="D88" s="19">
        <v>-1</v>
      </c>
      <c r="E88" s="19">
        <v>37</v>
      </c>
      <c r="K88" s="16" t="s">
        <v>104</v>
      </c>
      <c r="L88" s="17">
        <v>4</v>
      </c>
      <c r="M88" s="18">
        <v>4</v>
      </c>
      <c r="N88" s="18">
        <v>7</v>
      </c>
      <c r="O88" s="18">
        <v>6</v>
      </c>
      <c r="P88" s="18">
        <v>4</v>
      </c>
      <c r="Q88" s="18">
        <v>4</v>
      </c>
      <c r="R88" s="18">
        <v>4</v>
      </c>
      <c r="S88" s="18">
        <v>6</v>
      </c>
      <c r="T88" s="18">
        <v>3</v>
      </c>
      <c r="U88" s="18">
        <v>4</v>
      </c>
      <c r="V88" s="19">
        <v>42</v>
      </c>
      <c r="W88" s="19">
        <v>5</v>
      </c>
      <c r="X88" s="19">
        <v>37</v>
      </c>
      <c r="Y88" s="20">
        <v>4.8500000000000014</v>
      </c>
      <c r="Z88" s="20">
        <v>5.4333333333333371</v>
      </c>
      <c r="AA88">
        <v>0</v>
      </c>
    </row>
    <row r="89" spans="1:27" ht="21" customHeight="1" x14ac:dyDescent="0.25">
      <c r="A89" s="16" t="s">
        <v>76</v>
      </c>
      <c r="B89" s="17">
        <v>8</v>
      </c>
      <c r="C89" s="19">
        <v>37</v>
      </c>
      <c r="D89" s="19">
        <v>2</v>
      </c>
      <c r="E89" s="19">
        <v>35</v>
      </c>
      <c r="K89" s="16" t="s">
        <v>125</v>
      </c>
      <c r="L89" s="17">
        <v>5</v>
      </c>
      <c r="M89" s="18">
        <v>6</v>
      </c>
      <c r="N89" s="18">
        <v>5</v>
      </c>
      <c r="O89" s="18">
        <v>5</v>
      </c>
      <c r="P89" s="18">
        <v>3</v>
      </c>
      <c r="Q89" s="18">
        <v>4</v>
      </c>
      <c r="R89" s="18">
        <v>3</v>
      </c>
      <c r="S89" s="18">
        <v>6</v>
      </c>
      <c r="T89" s="18">
        <v>3</v>
      </c>
      <c r="U89" s="18">
        <v>4</v>
      </c>
      <c r="V89" s="19">
        <v>39</v>
      </c>
      <c r="W89" s="19">
        <v>3</v>
      </c>
      <c r="X89" s="19">
        <v>36</v>
      </c>
      <c r="Y89" s="20">
        <v>3.3500000000000014</v>
      </c>
      <c r="Z89" s="20">
        <v>3.4333333333333371</v>
      </c>
      <c r="AA89">
        <v>1</v>
      </c>
    </row>
    <row r="90" spans="1:27" ht="15.75" x14ac:dyDescent="0.25">
      <c r="A90" s="16" t="s">
        <v>46</v>
      </c>
      <c r="B90" s="17">
        <v>2</v>
      </c>
      <c r="C90" s="19">
        <v>38</v>
      </c>
      <c r="D90" s="19">
        <v>0</v>
      </c>
      <c r="E90" s="19">
        <v>38</v>
      </c>
      <c r="K90" s="16" t="s">
        <v>132</v>
      </c>
      <c r="L90" s="17">
        <v>6</v>
      </c>
      <c r="V90" s="19" t="s">
        <v>51</v>
      </c>
      <c r="W90" s="19">
        <v>5</v>
      </c>
      <c r="X90" s="19" t="s">
        <v>52</v>
      </c>
      <c r="Y90" s="20">
        <v>5.3500000000000014</v>
      </c>
      <c r="Z90" s="20">
        <v>5.3500000000000014</v>
      </c>
      <c r="AA90">
        <v>2</v>
      </c>
    </row>
    <row r="91" spans="1:27" ht="15.75" x14ac:dyDescent="0.25">
      <c r="A91" s="16" t="s">
        <v>100</v>
      </c>
      <c r="B91" s="17">
        <v>4</v>
      </c>
      <c r="C91" s="19">
        <v>39</v>
      </c>
      <c r="D91" s="19">
        <v>2.1600000000000006</v>
      </c>
      <c r="E91" s="19">
        <v>36.839999999999996</v>
      </c>
      <c r="K91" s="16" t="s">
        <v>94</v>
      </c>
      <c r="L91" s="17">
        <v>8</v>
      </c>
      <c r="V91" s="19" t="s">
        <v>51</v>
      </c>
      <c r="W91" s="19">
        <v>10</v>
      </c>
      <c r="X91" s="19" t="s">
        <v>52</v>
      </c>
      <c r="Y91" s="20">
        <v>9.9666666666666686</v>
      </c>
      <c r="Z91" s="20">
        <v>9.9666666666666686</v>
      </c>
      <c r="AA91">
        <v>3</v>
      </c>
    </row>
    <row r="92" spans="1:27" ht="15.75" x14ac:dyDescent="0.25">
      <c r="A92" s="16" t="s">
        <v>125</v>
      </c>
      <c r="B92" s="17">
        <v>5</v>
      </c>
      <c r="C92" s="19">
        <v>39</v>
      </c>
      <c r="D92" s="19">
        <v>3</v>
      </c>
      <c r="E92" s="19">
        <v>36</v>
      </c>
    </row>
    <row r="93" spans="1:27" ht="15.75" x14ac:dyDescent="0.25">
      <c r="A93" s="16" t="s">
        <v>112</v>
      </c>
      <c r="B93" s="17">
        <v>6</v>
      </c>
      <c r="C93" s="19">
        <v>39</v>
      </c>
      <c r="D93" s="19">
        <v>3</v>
      </c>
      <c r="E93" s="19">
        <v>36</v>
      </c>
      <c r="L93" s="40"/>
      <c r="M93" s="41" t="s">
        <v>2</v>
      </c>
      <c r="N93" s="42" t="s">
        <v>3</v>
      </c>
      <c r="O93" s="42" t="s">
        <v>4</v>
      </c>
      <c r="P93" s="42" t="s">
        <v>5</v>
      </c>
      <c r="Q93" s="42" t="s">
        <v>6</v>
      </c>
      <c r="R93" s="42" t="s">
        <v>7</v>
      </c>
      <c r="S93" s="42" t="s">
        <v>8</v>
      </c>
      <c r="T93" s="42" t="s">
        <v>9</v>
      </c>
      <c r="U93" s="43" t="s">
        <v>10</v>
      </c>
    </row>
    <row r="94" spans="1:27" ht="15.75" x14ac:dyDescent="0.25">
      <c r="A94" s="16" t="s">
        <v>70</v>
      </c>
      <c r="B94" s="17">
        <v>8</v>
      </c>
      <c r="C94" s="19">
        <v>39</v>
      </c>
      <c r="D94" s="19">
        <v>2</v>
      </c>
      <c r="E94" s="19">
        <v>37</v>
      </c>
      <c r="K94" s="8" t="s">
        <v>143</v>
      </c>
      <c r="L94" s="44"/>
      <c r="M94" s="44">
        <v>5.126760563380282</v>
      </c>
      <c r="N94" s="44">
        <v>5.225352112676056</v>
      </c>
      <c r="O94" s="44">
        <v>5.507042253521127</v>
      </c>
      <c r="P94" s="44">
        <v>4.098591549295775</v>
      </c>
      <c r="Q94" s="44">
        <v>5.056338028169014</v>
      </c>
      <c r="R94" s="44">
        <v>5.056338028169014</v>
      </c>
      <c r="S94" s="44">
        <v>7.169014084507042</v>
      </c>
      <c r="T94" s="44">
        <v>3.8732394366197185</v>
      </c>
      <c r="U94" s="44">
        <v>5.126760563380282</v>
      </c>
      <c r="V94" s="44">
        <v>46.239436619718312</v>
      </c>
      <c r="W94" s="44">
        <v>7.681149425287356</v>
      </c>
      <c r="X94" s="44">
        <v>38.517464788732397</v>
      </c>
      <c r="Y94" s="44">
        <v>7.6004107981220725</v>
      </c>
    </row>
    <row r="95" spans="1:27" ht="15.75" x14ac:dyDescent="0.25">
      <c r="A95" s="24" t="s">
        <v>43</v>
      </c>
      <c r="B95" s="17">
        <v>2</v>
      </c>
      <c r="C95" s="19">
        <v>40</v>
      </c>
      <c r="D95" s="19">
        <v>4</v>
      </c>
      <c r="E95" s="19">
        <v>36</v>
      </c>
      <c r="K95" s="8" t="s">
        <v>144</v>
      </c>
      <c r="L95" s="44"/>
      <c r="M95" s="44">
        <v>1.126760563380282</v>
      </c>
      <c r="N95" s="44">
        <v>1.225352112676056</v>
      </c>
      <c r="O95" s="44">
        <v>1.507042253521127</v>
      </c>
      <c r="P95" s="44">
        <v>1.098591549295775</v>
      </c>
      <c r="Q95" s="44">
        <v>1.056338028169014</v>
      </c>
      <c r="R95" s="44">
        <v>1.056338028169014</v>
      </c>
      <c r="S95" s="44">
        <v>2.169014084507042</v>
      </c>
      <c r="T95" s="44">
        <v>0.87323943661971848</v>
      </c>
      <c r="U95" s="44">
        <v>1.126760563380282</v>
      </c>
    </row>
    <row r="96" spans="1:27" ht="15.75" x14ac:dyDescent="0.25">
      <c r="A96" s="16" t="s">
        <v>78</v>
      </c>
      <c r="B96" s="17">
        <v>3</v>
      </c>
      <c r="C96" s="19">
        <v>40</v>
      </c>
      <c r="D96" s="19">
        <v>1</v>
      </c>
      <c r="E96" s="19">
        <v>39</v>
      </c>
      <c r="K96" s="8" t="s">
        <v>145</v>
      </c>
      <c r="L96" s="44"/>
      <c r="M96" s="3">
        <v>1</v>
      </c>
      <c r="N96" s="3">
        <v>1</v>
      </c>
      <c r="O96" s="3">
        <v>1</v>
      </c>
      <c r="P96" s="3">
        <v>0</v>
      </c>
      <c r="Q96" s="3">
        <v>1</v>
      </c>
      <c r="R96" s="3">
        <v>3</v>
      </c>
      <c r="S96" s="3">
        <v>1</v>
      </c>
      <c r="T96" s="3">
        <v>1</v>
      </c>
      <c r="U96" s="3">
        <v>1</v>
      </c>
    </row>
    <row r="97" spans="1:21" ht="15.75" x14ac:dyDescent="0.25">
      <c r="A97" s="16" t="s">
        <v>109</v>
      </c>
      <c r="B97" s="17">
        <v>7</v>
      </c>
      <c r="C97" s="19">
        <v>40</v>
      </c>
      <c r="D97" s="19">
        <v>2</v>
      </c>
      <c r="E97" s="19">
        <v>38</v>
      </c>
      <c r="K97" s="8" t="s">
        <v>146</v>
      </c>
      <c r="L97" s="3"/>
      <c r="M97" s="3">
        <v>21</v>
      </c>
      <c r="N97" s="3">
        <v>19</v>
      </c>
      <c r="O97" s="3">
        <v>11</v>
      </c>
      <c r="P97" s="3">
        <v>17</v>
      </c>
      <c r="Q97" s="3">
        <v>18</v>
      </c>
      <c r="R97" s="3">
        <v>20</v>
      </c>
      <c r="S97" s="3">
        <v>5</v>
      </c>
      <c r="T97" s="3">
        <v>23</v>
      </c>
      <c r="U97" s="3">
        <v>15</v>
      </c>
    </row>
    <row r="98" spans="1:21" x14ac:dyDescent="0.25">
      <c r="K98" s="8" t="s">
        <v>147</v>
      </c>
      <c r="L98" s="45"/>
      <c r="M98" s="3">
        <v>28</v>
      </c>
      <c r="N98" s="3">
        <v>25</v>
      </c>
      <c r="O98" s="3">
        <v>28</v>
      </c>
      <c r="P98" s="3">
        <v>35</v>
      </c>
      <c r="Q98" s="3">
        <v>32</v>
      </c>
      <c r="R98" s="3">
        <v>28</v>
      </c>
      <c r="S98" s="3">
        <v>20</v>
      </c>
      <c r="T98" s="3">
        <v>35</v>
      </c>
      <c r="U98" s="3">
        <v>36</v>
      </c>
    </row>
    <row r="99" spans="1:21" x14ac:dyDescent="0.25">
      <c r="A99" s="14" t="s">
        <v>256</v>
      </c>
      <c r="B99" s="1"/>
      <c r="C99" s="7"/>
      <c r="D99" s="11" t="s">
        <v>12</v>
      </c>
      <c r="E99" s="7"/>
      <c r="K99" s="8" t="s">
        <v>148</v>
      </c>
      <c r="L99" s="45"/>
      <c r="M99" s="3">
        <v>21</v>
      </c>
      <c r="N99" s="3">
        <v>26</v>
      </c>
      <c r="O99" s="3">
        <v>31</v>
      </c>
      <c r="P99" s="3">
        <v>19</v>
      </c>
      <c r="Q99" s="3">
        <v>20</v>
      </c>
      <c r="R99" s="3">
        <v>20</v>
      </c>
      <c r="S99" s="3">
        <v>45</v>
      </c>
      <c r="T99" s="3">
        <v>12</v>
      </c>
      <c r="U99" s="3">
        <v>19</v>
      </c>
    </row>
    <row r="100" spans="1:21" ht="30" x14ac:dyDescent="0.25">
      <c r="A100" s="1" t="s">
        <v>17</v>
      </c>
      <c r="B100" s="2" t="s">
        <v>18</v>
      </c>
      <c r="C100" s="14" t="s">
        <v>19</v>
      </c>
      <c r="D100" s="11" t="s">
        <v>20</v>
      </c>
      <c r="E100" s="14" t="s">
        <v>13</v>
      </c>
      <c r="K100" s="8" t="s">
        <v>149</v>
      </c>
      <c r="L100" s="45"/>
      <c r="M100" s="8">
        <v>10</v>
      </c>
      <c r="N100" s="46">
        <v>1.5649452269170579E-2</v>
      </c>
      <c r="O100" s="8"/>
      <c r="P100" s="8"/>
      <c r="Q100" s="8"/>
      <c r="R100" s="8"/>
      <c r="S100" s="8"/>
      <c r="T100" s="8"/>
      <c r="U100" s="8"/>
    </row>
    <row r="101" spans="1:21" ht="15.75" x14ac:dyDescent="0.25">
      <c r="A101" s="16" t="s">
        <v>29</v>
      </c>
      <c r="B101" s="17">
        <v>1</v>
      </c>
      <c r="C101" s="19">
        <v>46</v>
      </c>
      <c r="D101" s="19">
        <v>13</v>
      </c>
      <c r="E101" s="19">
        <v>33</v>
      </c>
      <c r="K101" s="8" t="s">
        <v>150</v>
      </c>
      <c r="L101" s="3"/>
      <c r="M101" s="8">
        <v>149</v>
      </c>
      <c r="N101" s="46">
        <v>0.23317683881064163</v>
      </c>
      <c r="O101" s="8"/>
      <c r="P101" s="8"/>
    </row>
    <row r="102" spans="1:21" ht="15.75" x14ac:dyDescent="0.25">
      <c r="A102" s="16" t="s">
        <v>30</v>
      </c>
      <c r="B102" s="17">
        <v>2</v>
      </c>
      <c r="C102" s="19">
        <v>45</v>
      </c>
      <c r="D102" s="19">
        <v>12</v>
      </c>
      <c r="E102" s="19">
        <v>33</v>
      </c>
      <c r="K102" s="8" t="s">
        <v>151</v>
      </c>
      <c r="L102" s="45"/>
      <c r="M102" s="8">
        <v>267</v>
      </c>
      <c r="N102" s="46">
        <v>0.41784037558685444</v>
      </c>
      <c r="O102" s="8"/>
      <c r="P102" s="8"/>
    </row>
    <row r="103" spans="1:21" ht="15.75" x14ac:dyDescent="0.25">
      <c r="A103" s="16" t="s">
        <v>77</v>
      </c>
      <c r="B103" s="17">
        <v>5</v>
      </c>
      <c r="C103" s="19">
        <v>41</v>
      </c>
      <c r="D103" s="19">
        <v>8</v>
      </c>
      <c r="E103" s="19">
        <v>33</v>
      </c>
      <c r="K103" s="8" t="s">
        <v>152</v>
      </c>
      <c r="L103" s="45"/>
      <c r="M103" s="8">
        <v>213</v>
      </c>
      <c r="N103" s="46">
        <v>0.33333333333333331</v>
      </c>
      <c r="O103" s="8"/>
      <c r="P103" s="8"/>
    </row>
    <row r="104" spans="1:21" ht="15.75" x14ac:dyDescent="0.25">
      <c r="A104" s="22" t="s">
        <v>67</v>
      </c>
      <c r="B104" s="17">
        <v>8</v>
      </c>
      <c r="C104" s="19">
        <v>51</v>
      </c>
      <c r="D104" s="19">
        <v>18</v>
      </c>
      <c r="E104" s="19">
        <v>33</v>
      </c>
      <c r="K104" s="8" t="s">
        <v>153</v>
      </c>
      <c r="L104" s="3"/>
      <c r="M104" s="8">
        <v>3085</v>
      </c>
      <c r="N104" s="8"/>
      <c r="O104" s="8"/>
      <c r="P104" s="8"/>
    </row>
    <row r="105" spans="1:21" ht="15.75" x14ac:dyDescent="0.25">
      <c r="A105" s="16" t="s">
        <v>33</v>
      </c>
      <c r="B105" s="17">
        <v>2</v>
      </c>
      <c r="C105" s="19">
        <v>43</v>
      </c>
      <c r="D105" s="19">
        <v>9</v>
      </c>
      <c r="E105" s="19">
        <v>34</v>
      </c>
      <c r="K105" s="8" t="s">
        <v>154</v>
      </c>
      <c r="L105" s="45"/>
      <c r="M105" s="8">
        <v>67</v>
      </c>
      <c r="N105" s="8"/>
      <c r="O105" s="8"/>
      <c r="P105" s="8"/>
    </row>
    <row r="106" spans="1:21" ht="15.75" x14ac:dyDescent="0.25">
      <c r="A106" s="16" t="s">
        <v>32</v>
      </c>
      <c r="B106" s="17">
        <v>1</v>
      </c>
      <c r="C106" s="19">
        <v>41</v>
      </c>
      <c r="D106" s="19">
        <v>6</v>
      </c>
      <c r="E106" s="19">
        <v>35</v>
      </c>
      <c r="K106" s="8" t="s">
        <v>155</v>
      </c>
      <c r="L106" s="3"/>
      <c r="M106" s="47">
        <v>0.76136363636363635</v>
      </c>
      <c r="N106" s="8"/>
      <c r="O106" s="8"/>
      <c r="P106" s="8"/>
    </row>
    <row r="107" spans="1:21" ht="15.75" x14ac:dyDescent="0.25">
      <c r="A107" s="16" t="s">
        <v>37</v>
      </c>
      <c r="B107" s="17">
        <v>2</v>
      </c>
      <c r="C107" s="19">
        <v>41</v>
      </c>
      <c r="D107" s="19">
        <v>6</v>
      </c>
      <c r="E107" s="19">
        <v>35</v>
      </c>
    </row>
    <row r="108" spans="1:21" ht="15.75" x14ac:dyDescent="0.25">
      <c r="A108" s="16" t="s">
        <v>40</v>
      </c>
      <c r="B108" s="17">
        <v>2</v>
      </c>
      <c r="C108" s="19">
        <v>48</v>
      </c>
      <c r="D108" s="19">
        <v>13</v>
      </c>
      <c r="E108" s="19">
        <v>35</v>
      </c>
    </row>
    <row r="109" spans="1:21" ht="15.75" x14ac:dyDescent="0.25">
      <c r="A109" s="16" t="s">
        <v>103</v>
      </c>
      <c r="B109" s="17">
        <v>7</v>
      </c>
      <c r="C109" s="19">
        <v>45</v>
      </c>
      <c r="D109" s="19">
        <v>10</v>
      </c>
      <c r="E109" s="19">
        <v>35</v>
      </c>
    </row>
    <row r="110" spans="1:21" ht="15.75" x14ac:dyDescent="0.25">
      <c r="A110" s="16" t="s">
        <v>76</v>
      </c>
      <c r="B110" s="17">
        <v>8</v>
      </c>
      <c r="C110" s="19">
        <v>37</v>
      </c>
      <c r="D110" s="19">
        <v>2</v>
      </c>
      <c r="E110" s="19">
        <v>35</v>
      </c>
    </row>
    <row r="111" spans="1:21" ht="15.75" x14ac:dyDescent="0.25">
      <c r="A111" s="16" t="s">
        <v>79</v>
      </c>
      <c r="B111" s="17">
        <v>8</v>
      </c>
      <c r="C111" s="19">
        <v>43</v>
      </c>
      <c r="D111" s="19">
        <v>8</v>
      </c>
      <c r="E111" s="19">
        <v>35</v>
      </c>
    </row>
    <row r="112" spans="1:21" ht="15.75" x14ac:dyDescent="0.25">
      <c r="A112" s="16" t="s">
        <v>38</v>
      </c>
      <c r="B112" s="17">
        <v>8</v>
      </c>
      <c r="C112" s="19">
        <v>52</v>
      </c>
      <c r="D112" s="19">
        <v>17</v>
      </c>
      <c r="E112" s="19">
        <v>35</v>
      </c>
    </row>
  </sheetData>
  <sortState xmlns:xlrd2="http://schemas.microsoft.com/office/spreadsheetml/2017/richdata2" ref="K4:AA91">
    <sortCondition ref="K4:K91"/>
    <sortCondition ref="L4:L91"/>
  </sortState>
  <mergeCells count="3">
    <mergeCell ref="B80:I80"/>
    <mergeCell ref="B81:I81"/>
    <mergeCell ref="B82:I82"/>
  </mergeCells>
  <conditionalFormatting sqref="C88:C97">
    <cfRule type="top10" dxfId="14" priority="4" percent="1" bottom="1" rank="10"/>
  </conditionalFormatting>
  <conditionalFormatting sqref="C101:C112">
    <cfRule type="top10" dxfId="13" priority="2" percent="1" bottom="1" rank="10"/>
  </conditionalFormatting>
  <conditionalFormatting sqref="E88:E97">
    <cfRule type="top10" dxfId="12" priority="3" percent="1" bottom="1" rank="10"/>
  </conditionalFormatting>
  <conditionalFormatting sqref="E101:E112">
    <cfRule type="top10" dxfId="11" priority="1" percent="1" bottom="1" rank="10"/>
  </conditionalFormatting>
  <conditionalFormatting sqref="K96:L106">
    <cfRule type="cellIs" dxfId="10" priority="35" stopIfTrue="1" operator="between">
      <formula>1</formula>
      <formula>3</formula>
    </cfRule>
  </conditionalFormatting>
  <conditionalFormatting sqref="M4:O89 Q4:R89">
    <cfRule type="cellIs" dxfId="9" priority="28" stopIfTrue="1" operator="between">
      <formula>1</formula>
      <formula>3</formula>
    </cfRule>
  </conditionalFormatting>
  <conditionalFormatting sqref="M95:U95">
    <cfRule type="colorScale" priority="36">
      <colorScale>
        <cfvo type="min"/>
        <cfvo type="percentile" val="50"/>
        <cfvo type="max"/>
        <color rgb="FF63BE7B"/>
        <color rgb="FFFFEB84"/>
        <color rgb="FFF8696B"/>
      </colorScale>
    </cfRule>
  </conditionalFormatting>
  <conditionalFormatting sqref="N50">
    <cfRule type="cellIs" dxfId="8" priority="34" stopIfTrue="1" operator="between">
      <formula>1</formula>
      <formula>3</formula>
    </cfRule>
  </conditionalFormatting>
  <conditionalFormatting sqref="P4:P89">
    <cfRule type="cellIs" dxfId="7" priority="32" stopIfTrue="1" operator="between">
      <formula>1</formula>
      <formula>2</formula>
    </cfRule>
  </conditionalFormatting>
  <conditionalFormatting sqref="S4:S89">
    <cfRule type="cellIs" dxfId="6" priority="31" operator="between">
      <formula>3</formula>
      <formula>4.9</formula>
    </cfRule>
  </conditionalFormatting>
  <conditionalFormatting sqref="T4:T89">
    <cfRule type="cellIs" dxfId="5" priority="30" stopIfTrue="1" operator="between">
      <formula>1</formula>
      <formula>2</formula>
    </cfRule>
  </conditionalFormatting>
  <conditionalFormatting sqref="U4:U89">
    <cfRule type="cellIs" dxfId="4" priority="29" stopIfTrue="1" operator="between">
      <formula>1</formula>
      <formula>3</formula>
    </cfRule>
  </conditionalFormatting>
  <conditionalFormatting sqref="V4:V89">
    <cfRule type="top10" dxfId="3" priority="38" percent="1" bottom="1" rank="10"/>
  </conditionalFormatting>
  <conditionalFormatting sqref="V90:V91">
    <cfRule type="top10" dxfId="2" priority="27" percent="1" bottom="1" rank="10"/>
  </conditionalFormatting>
  <conditionalFormatting sqref="X4:X89">
    <cfRule type="top10" dxfId="1" priority="37" percent="1" bottom="1" rank="10"/>
  </conditionalFormatting>
  <conditionalFormatting sqref="X90:X91">
    <cfRule type="top10" dxfId="0" priority="26" percent="1" bottom="1" rank="10"/>
  </conditionalFormatting>
  <pageMargins left="0.2" right="0.2" top="0.25" bottom="0.25" header="0.3" footer="0.3"/>
  <pageSetup orientation="landscape" r:id="rId1"/>
  <rowBreaks count="3" manualBreakCount="3">
    <brk id="33" max="8" man="1"/>
    <brk id="65" max="8" man="1"/>
    <brk id="83" max="8"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290F8-9D9F-45E3-802A-6BC6E35E3662}">
  <dimension ref="A1:BG784"/>
  <sheetViews>
    <sheetView topLeftCell="A58" workbookViewId="0">
      <selection activeCell="F15" sqref="F15"/>
    </sheetView>
  </sheetViews>
  <sheetFormatPr defaultRowHeight="15" x14ac:dyDescent="0.25"/>
  <cols>
    <col min="1" max="1" width="21.140625" customWidth="1"/>
    <col min="2" max="2" width="13.28515625" style="40" customWidth="1"/>
    <col min="3" max="3" width="11" style="51" customWidth="1"/>
    <col min="4" max="5" width="14.85546875" style="83" customWidth="1"/>
    <col min="6" max="6" width="10.28515625" customWidth="1"/>
    <col min="7" max="9" width="10.85546875" hidden="1" customWidth="1"/>
    <col min="10" max="10" width="11" hidden="1" customWidth="1"/>
    <col min="11" max="15" width="10.85546875" hidden="1" customWidth="1"/>
    <col min="16" max="16" width="9" style="83" customWidth="1"/>
    <col min="17" max="17" width="9.85546875" style="83" customWidth="1"/>
    <col min="18" max="18" width="11.42578125" style="82" customWidth="1"/>
    <col min="19" max="19" width="24.140625" style="82" customWidth="1"/>
    <col min="21" max="21" width="38.28515625" customWidth="1"/>
  </cols>
  <sheetData>
    <row r="1" spans="1:59" ht="51.75" customHeight="1" x14ac:dyDescent="0.25">
      <c r="D1" s="52" t="s">
        <v>156</v>
      </c>
      <c r="E1" s="53">
        <v>35.4</v>
      </c>
      <c r="F1" s="164" t="s">
        <v>157</v>
      </c>
      <c r="G1" s="164"/>
      <c r="H1" s="164"/>
      <c r="I1" s="164"/>
      <c r="J1" s="164"/>
      <c r="K1" s="164"/>
      <c r="L1" s="164"/>
      <c r="M1" s="164"/>
      <c r="N1" s="164"/>
      <c r="O1" s="40"/>
      <c r="P1" s="54" t="s">
        <v>158</v>
      </c>
      <c r="Q1" s="55"/>
      <c r="R1" s="56"/>
      <c r="S1" s="56"/>
      <c r="T1" s="56"/>
      <c r="U1" s="56"/>
      <c r="V1" s="56"/>
      <c r="W1" s="56"/>
    </row>
    <row r="2" spans="1:59" ht="31.5" customHeight="1" x14ac:dyDescent="0.25">
      <c r="A2" s="57" t="s">
        <v>159</v>
      </c>
      <c r="B2" s="58" t="s">
        <v>160</v>
      </c>
      <c r="C2" s="59" t="s">
        <v>161</v>
      </c>
      <c r="D2" s="60" t="s">
        <v>162</v>
      </c>
      <c r="E2" s="60" t="s">
        <v>162</v>
      </c>
      <c r="F2" s="61" t="s">
        <v>163</v>
      </c>
      <c r="G2" s="61" t="s">
        <v>164</v>
      </c>
      <c r="H2" s="61" t="s">
        <v>165</v>
      </c>
      <c r="I2" s="61" t="s">
        <v>166</v>
      </c>
      <c r="J2" s="61" t="s">
        <v>167</v>
      </c>
      <c r="K2" s="62" t="s">
        <v>168</v>
      </c>
      <c r="L2" s="62" t="s">
        <v>169</v>
      </c>
      <c r="M2" s="62" t="s">
        <v>170</v>
      </c>
      <c r="N2" s="62" t="s">
        <v>171</v>
      </c>
      <c r="O2" s="62" t="s">
        <v>172</v>
      </c>
      <c r="P2" s="63" t="s">
        <v>173</v>
      </c>
      <c r="Q2" s="63" t="s">
        <v>174</v>
      </c>
      <c r="R2" s="64" t="s">
        <v>177</v>
      </c>
      <c r="S2" s="65" t="s">
        <v>178</v>
      </c>
      <c r="T2" s="66"/>
      <c r="U2" s="66"/>
      <c r="V2" s="66"/>
      <c r="W2" s="66"/>
      <c r="X2" s="66"/>
      <c r="Y2" s="66"/>
    </row>
    <row r="3" spans="1:59" ht="15.75" x14ac:dyDescent="0.25">
      <c r="A3" s="16" t="s">
        <v>28</v>
      </c>
      <c r="B3" s="67" t="str">
        <f>INDEX('[1]2023 Sign Ups'!$B$2:$B$96, MATCH(A3,'[1]2023 Sign Ups'!$A$2:$A$96,0))</f>
        <v>Y</v>
      </c>
      <c r="C3" s="67">
        <f>INDEX('[1]2023 Sign Ups'!$D$2:$D$100, MATCH(A3,'[1]2023 Sign Ups'!$A$2:$A$96,0))</f>
        <v>6</v>
      </c>
      <c r="D3" s="72">
        <f>P3+35.4</f>
        <v>50.5</v>
      </c>
      <c r="E3" s="72">
        <f>D3</f>
        <v>50.5</v>
      </c>
      <c r="F3" s="68">
        <f>INDEX('[1]WK 1 F9 2023'!$V$4:$V$92, MATCH(A3,'[1]WK 1 F9 2023'!$K$4:$K$92,0))</f>
        <v>59</v>
      </c>
      <c r="G3" s="68">
        <f>INDEX('[1]WK 2 B9 2023'!$V$4:$V$85, MATCH($A3,'[1]WK 2 B9 2023'!$K$4:$K$85,0))</f>
        <v>54</v>
      </c>
      <c r="H3" s="68">
        <f>INDEX('[1]WK 3 F9 2023'!$V$4:$V$85,MATCH($A3,'[1]WK 3 F9 2023'!$K$4:$K$85,0))</f>
        <v>56</v>
      </c>
      <c r="I3" s="68">
        <f>INDEX('[1]WK 4 B9 2023'!$V$4:$V$84,MATCH($A3,'[1]WK 4 B9 2023'!$K$4:$K$84,0))</f>
        <v>52</v>
      </c>
      <c r="J3" s="68" t="str">
        <f>INDEX('[1]WK 5 F9 2023'!$V$4:$V$84,MATCH($A3,'[1]WK 5 F9 2023'!$K$4:$K$84,0))</f>
        <v/>
      </c>
      <c r="K3" s="68" t="str">
        <f>INDEX('[1]WK 6 B9 2023'!$V$4:$V$84,MATCH($A3,'[1]WK 6 B9 2023'!$K$4:$K$84,0))</f>
        <v/>
      </c>
      <c r="L3" s="68" t="str">
        <f>INDEX('[1]WK 7 F9 2023'!$V$4:$V$84,MATCH($A3,'[1]WK 7 F9 2023'!$K$4:$K$84,0))</f>
        <v/>
      </c>
      <c r="M3" s="68">
        <f>INDEX('[1]WK 8 B9 2023'!$V$4:$V$83,MATCH($A3,'[1]WK 8 B9 2023'!$K$4:$K$83,0))</f>
        <v>59</v>
      </c>
      <c r="N3" s="68">
        <f>INDEX('[1]WK 9 F9 2023'!$V$4:$V$83,MATCH($A3,'[1]WK 9 F9 2023'!$K$4:$K$83,0))</f>
        <v>54</v>
      </c>
      <c r="O3" s="68" t="str">
        <f>INDEX('[1]WK 10 B9 2023'!$V$4:$V$83,MATCH($A3,'[1]WK 10 B9 2023'!$K$4:$K$83,0))</f>
        <v/>
      </c>
      <c r="P3" s="84">
        <f>VLOOKUP($A3,'[1]2023 Sign Ups'!$A$2:$T$93,3,FALSE)</f>
        <v>15.100000000000001</v>
      </c>
      <c r="Q3" s="84">
        <f>AVERAGE(SMALL((D3:F3),{1,2,3}))-$E$1</f>
        <v>17.933333333333337</v>
      </c>
      <c r="R3" s="69">
        <f t="shared" ref="R3:R34" si="0">COUNT(F3:O3)</f>
        <v>6</v>
      </c>
      <c r="S3" s="70">
        <v>2</v>
      </c>
    </row>
    <row r="4" spans="1:59" ht="15.75" x14ac:dyDescent="0.25">
      <c r="A4" s="16" t="s">
        <v>31</v>
      </c>
      <c r="B4" s="67" t="str">
        <f>INDEX('[1]2023 Sign Ups'!$B$2:$B$96, MATCH(A4,'[1]2023 Sign Ups'!$A$2:$A$96,0))</f>
        <v>Y</v>
      </c>
      <c r="C4" s="67">
        <f>INDEX('[1]2023 Sign Ups'!$D$2:$D$100, MATCH(A4,'[1]2023 Sign Ups'!$A$2:$A$96,0))</f>
        <v>4</v>
      </c>
      <c r="D4" s="72">
        <f>P4+35.4</f>
        <v>42.25</v>
      </c>
      <c r="E4" s="72">
        <f>D4</f>
        <v>42.25</v>
      </c>
      <c r="F4" s="68">
        <f>INDEX('[1]WK 1 F9 2023'!$V$4:$V$92, MATCH(A4,'[1]WK 1 F9 2023'!$K$4:$K$92,0))</f>
        <v>52</v>
      </c>
      <c r="G4" s="68">
        <f>INDEX('[1]WK 2 B9 2023'!$V$4:$V$85, MATCH($A4,'[1]WK 2 B9 2023'!$K$4:$K$85,0))</f>
        <v>42</v>
      </c>
      <c r="H4" s="68">
        <f>INDEX('[1]WK 3 F9 2023'!$V$4:$V$85,MATCH($A4,'[1]WK 3 F9 2023'!$K$4:$K$85,0))</f>
        <v>44</v>
      </c>
      <c r="I4" s="68">
        <f>INDEX('[1]WK 4 B9 2023'!$V$4:$V$84,MATCH($A4,'[1]WK 4 B9 2023'!$K$4:$K$84,0))</f>
        <v>51</v>
      </c>
      <c r="J4" s="68" t="str">
        <f>INDEX('[1]WK 5 F9 2023'!$V$4:$V$84,MATCH($A4,'[1]WK 5 F9 2023'!$K$4:$K$84,0))</f>
        <v/>
      </c>
      <c r="K4" s="68">
        <f>INDEX('[1]WK 6 B9 2023'!$V$4:$V$84,MATCH($A4,'[1]WK 6 B9 2023'!$K$4:$K$84,0))</f>
        <v>47</v>
      </c>
      <c r="L4" s="68" t="str">
        <f>INDEX('[1]WK 7 F9 2023'!$V$4:$V$84,MATCH($A4,'[1]WK 7 F9 2023'!$K$4:$K$84,0))</f>
        <v/>
      </c>
      <c r="M4" s="68" t="str">
        <f>INDEX('[1]WK 8 B9 2023'!$V$4:$V$83,MATCH($A4,'[1]WK 8 B9 2023'!$K$4:$K$83,0))</f>
        <v/>
      </c>
      <c r="N4" s="68">
        <f>INDEX('[1]WK 9 F9 2023'!$V$4:$V$83,MATCH($A4,'[1]WK 9 F9 2023'!$K$4:$K$83,0))</f>
        <v>47</v>
      </c>
      <c r="O4" s="68" t="str">
        <f>INDEX('[1]WK 10 B9 2023'!$V$4:$V$83,MATCH($A4,'[1]WK 10 B9 2023'!$K$4:$K$83,0))</f>
        <v/>
      </c>
      <c r="P4" s="84">
        <f>VLOOKUP($A4,'[1]2023 Sign Ups'!$A$2:$T$93,3,FALSE)</f>
        <v>6.8500000000000014</v>
      </c>
      <c r="Q4" s="84">
        <f>AVERAGE(SMALL((D4:F4),{1,2,3}))-$E$1</f>
        <v>10.100000000000001</v>
      </c>
      <c r="R4" s="69">
        <f t="shared" si="0"/>
        <v>6</v>
      </c>
      <c r="S4" s="70">
        <v>2</v>
      </c>
      <c r="U4" s="87"/>
      <c r="V4" s="165"/>
      <c r="W4" s="166"/>
    </row>
    <row r="5" spans="1:59" ht="15.75" x14ac:dyDescent="0.25">
      <c r="A5" s="21" t="s">
        <v>34</v>
      </c>
      <c r="B5" s="67" t="str">
        <f>INDEX('[1]2023 Sign Ups'!$B$2:$B$96, MATCH(A5,'[1]2023 Sign Ups'!$A$2:$A$96,0))</f>
        <v>NEW</v>
      </c>
      <c r="C5" s="67">
        <f>INDEX('[1]2023 Sign Ups'!$D$2:$D$100, MATCH(A5,'[1]2023 Sign Ups'!$A$2:$A$96,0))</f>
        <v>7</v>
      </c>
      <c r="D5" s="84" t="s">
        <v>35</v>
      </c>
      <c r="E5" s="84" t="s">
        <v>35</v>
      </c>
      <c r="F5" s="68">
        <f>INDEX('[1]WK 1 F9 2023'!$V$4:$V$92, MATCH(A5,'[1]WK 1 F9 2023'!$K$4:$K$92,0))</f>
        <v>59</v>
      </c>
      <c r="G5" s="68">
        <f>INDEX('[1]WK 2 B9 2023'!$V$4:$V$85, MATCH($A5,'[1]WK 2 B9 2023'!$K$4:$K$85,0))</f>
        <v>64</v>
      </c>
      <c r="H5" s="68">
        <f>INDEX('[1]WK 4 B9 2023'!$V$4:$V$84,MATCH($A5,'[1]WK 4 B9 2023'!$K$4:$K$84,0))</f>
        <v>47</v>
      </c>
      <c r="I5" s="68">
        <f>INDEX('[1]WK 4 B9 2023'!$V$4:$V$84,MATCH($A5,'[1]WK 4 B9 2023'!$K$4:$K$84,0))</f>
        <v>47</v>
      </c>
      <c r="J5" s="68" t="str">
        <f>INDEX('[1]WK 5 F9 2023'!$V$4:$V$84,MATCH($A5,'[1]WK 5 F9 2023'!$K$4:$K$84,0))</f>
        <v/>
      </c>
      <c r="K5" s="68">
        <f>INDEX('[1]WK 6 B9 2023'!$V$4:$V$84,MATCH($A5,'[1]WK 6 B9 2023'!$K$4:$K$84,0))</f>
        <v>45</v>
      </c>
      <c r="L5" s="68">
        <f>INDEX('[1]WK 7 F9 2023'!$V$4:$V$84,MATCH($A5,'[1]WK 7 F9 2023'!$K$4:$K$84,0))</f>
        <v>48</v>
      </c>
      <c r="M5" s="68" t="str">
        <f>INDEX('[1]WK 8 B9 2023'!$V$4:$V$83,MATCH($A5,'[1]WK 8 B9 2023'!$K$4:$K$83,0))</f>
        <v/>
      </c>
      <c r="N5" s="68">
        <f>INDEX('[1]WK 9 F9 2023'!$V$4:$V$83,MATCH($A5,'[1]WK 9 F9 2023'!$K$4:$K$83,0))</f>
        <v>42</v>
      </c>
      <c r="O5" s="68" t="str">
        <f>INDEX('[1]WK 10 B9 2023'!$V$4:$V$83,MATCH($A5,'[1]WK 10 B9 2023'!$K$4:$K$83,0))</f>
        <v/>
      </c>
      <c r="P5" s="84" t="s">
        <v>35</v>
      </c>
      <c r="Q5" s="84" t="s">
        <v>35</v>
      </c>
      <c r="R5" s="69">
        <f t="shared" si="0"/>
        <v>7</v>
      </c>
      <c r="S5" s="70">
        <v>0</v>
      </c>
      <c r="U5" s="87"/>
      <c r="V5" s="165"/>
      <c r="W5" s="166"/>
    </row>
    <row r="6" spans="1:59" ht="17.25" customHeight="1" x14ac:dyDescent="0.25">
      <c r="A6" s="16" t="s">
        <v>38</v>
      </c>
      <c r="B6" s="67" t="str">
        <f>INDEX('[1]2023 Sign Ups'!$B$2:$B$96, MATCH(A6,'[1]2023 Sign Ups'!$A$2:$A$96,0))</f>
        <v>Y</v>
      </c>
      <c r="C6" s="67">
        <f>INDEX('[1]2023 Sign Ups'!$D$2:$D$100, MATCH(A6,'[1]2023 Sign Ups'!$A$2:$A$96,0))</f>
        <v>8</v>
      </c>
      <c r="D6" s="72">
        <f t="shared" ref="D6:D11" si="1">P6+35.4</f>
        <v>52.75</v>
      </c>
      <c r="E6" s="72">
        <f t="shared" ref="E6:E11" si="2">D6</f>
        <v>52.75</v>
      </c>
      <c r="F6" s="68">
        <f>INDEX('[1]WK 1 F9 2023'!$V$4:$V$92, MATCH(A6,'[1]WK 1 F9 2023'!$K$4:$K$92,0))</f>
        <v>52</v>
      </c>
      <c r="G6" s="68">
        <f>INDEX('[1]WK 2 B9 2023'!$V$4:$V$85, MATCH($A6,'[1]WK 2 B9 2023'!$K$4:$K$85,0))</f>
        <v>55</v>
      </c>
      <c r="H6" s="68">
        <f>INDEX('[1]WK 3 F9 2023'!$V$4:$V$85,MATCH($A6,'[1]WK 3 F9 2023'!$K$4:$K$85,0))</f>
        <v>52</v>
      </c>
      <c r="I6" s="68">
        <f>INDEX('[1]WK 4 B9 2023'!$V$4:$V$84,MATCH($A6,'[1]WK 4 B9 2023'!$K$4:$K$84,0))</f>
        <v>59</v>
      </c>
      <c r="J6" s="68" t="str">
        <f>INDEX('[1]WK 5 F9 2023'!$V$4:$V$84,MATCH($A6,'[1]WK 5 F9 2023'!$K$4:$K$84,0))</f>
        <v/>
      </c>
      <c r="K6" s="68">
        <f>INDEX('[1]WK 6 B9 2023'!$V$4:$V$84,MATCH($A6,'[1]WK 6 B9 2023'!$K$4:$K$84,0))</f>
        <v>57</v>
      </c>
      <c r="L6" s="68">
        <f>INDEX('[1]WK 7 F9 2023'!$V$4:$V$84,MATCH($A6,'[1]WK 7 F9 2023'!$K$4:$K$84,0))</f>
        <v>62</v>
      </c>
      <c r="M6" s="68">
        <f>INDEX('[1]WK 8 B9 2023'!$V$4:$V$83,MATCH($A6,'[1]WK 8 B9 2023'!$K$4:$K$83,0))</f>
        <v>70</v>
      </c>
      <c r="N6" s="68">
        <f>INDEX('[1]WK 9 F9 2023'!$V$4:$V$83,MATCH($A6,'[1]WK 9 F9 2023'!$K$4:$K$83,0))</f>
        <v>62</v>
      </c>
      <c r="O6" s="68" t="str">
        <f>INDEX('[1]WK 10 B9 2023'!$V$4:$V$83,MATCH($A6,'[1]WK 10 B9 2023'!$K$4:$K$83,0))</f>
        <v/>
      </c>
      <c r="P6" s="84">
        <f>VLOOKUP($A6,'[1]2023 Sign Ups'!$A$2:$T$93,3,FALSE)</f>
        <v>17.350000000000001</v>
      </c>
      <c r="Q6" s="84">
        <f>AVERAGE(SMALL((D6:F6),{1,2,3}))-$E$1</f>
        <v>17.100000000000001</v>
      </c>
      <c r="R6" s="69">
        <f t="shared" si="0"/>
        <v>8</v>
      </c>
      <c r="S6" s="70">
        <v>2</v>
      </c>
      <c r="U6" s="87"/>
      <c r="V6" s="165"/>
      <c r="W6" s="166"/>
    </row>
    <row r="7" spans="1:59" s="74" customFormat="1" ht="18.75" x14ac:dyDescent="0.3">
      <c r="A7" s="16" t="s">
        <v>41</v>
      </c>
      <c r="B7" s="67" t="str">
        <f>INDEX('[1]2023 Sign Ups'!$B$2:$B$96, MATCH(A7,'[1]2023 Sign Ups'!$A$2:$A$96,0))</f>
        <v>Y</v>
      </c>
      <c r="C7" s="67">
        <f>INDEX('[1]2023 Sign Ups'!$D$2:$D$100, MATCH(A7,'[1]2023 Sign Ups'!$A$2:$A$96,0))</f>
        <v>7</v>
      </c>
      <c r="D7" s="72">
        <f t="shared" si="1"/>
        <v>40.5</v>
      </c>
      <c r="E7" s="72">
        <f t="shared" si="2"/>
        <v>40.5</v>
      </c>
      <c r="F7" s="68">
        <f>INDEX('[1]WK 1 F9 2023'!$V$4:$V$92, MATCH(A7,'[1]WK 1 F9 2023'!$K$4:$K$92,0))</f>
        <v>44</v>
      </c>
      <c r="G7" s="68">
        <f>INDEX('[1]WK 2 B9 2023'!$V$4:$V$85, MATCH($A7,'[1]WK 2 B9 2023'!$K$4:$K$85,0))</f>
        <v>44</v>
      </c>
      <c r="H7" s="68">
        <f>INDEX('[1]WK 3 F9 2023'!$V$4:$V$85,MATCH($A7,'[1]WK 3 F9 2023'!$K$4:$K$85,0))</f>
        <v>45</v>
      </c>
      <c r="I7" s="68">
        <f>INDEX('[1]WK 4 B9 2023'!$V$4:$V$84,MATCH($A7,'[1]WK 4 B9 2023'!$K$4:$K$84,0))</f>
        <v>44</v>
      </c>
      <c r="J7" s="68" t="str">
        <f>INDEX('[1]WK 5 F9 2023'!$V$4:$V$84,MATCH($A7,'[1]WK 5 F9 2023'!$K$4:$K$84,0))</f>
        <v/>
      </c>
      <c r="K7" s="68">
        <f>INDEX('[1]WK 6 B9 2023'!$V$4:$V$84,MATCH($A7,'[1]WK 6 B9 2023'!$K$4:$K$84,0))</f>
        <v>49</v>
      </c>
      <c r="L7" s="68">
        <f>INDEX('[1]WK 7 F9 2023'!$V$4:$V$84,MATCH($A7,'[1]WK 7 F9 2023'!$K$4:$K$84,0))</f>
        <v>46</v>
      </c>
      <c r="M7" s="68" t="str">
        <f>INDEX('[1]WK 8 B9 2023'!$V$4:$V$83,MATCH($A7,'[1]WK 8 B9 2023'!$K$4:$K$83,0))</f>
        <v/>
      </c>
      <c r="N7" s="68">
        <f>INDEX('[1]WK 9 F9 2023'!$V$4:$V$83,MATCH($A7,'[1]WK 9 F9 2023'!$K$4:$K$83,0))</f>
        <v>38</v>
      </c>
      <c r="O7" s="68" t="str">
        <f>INDEX('[1]WK 10 B9 2023'!$V$4:$V$83,MATCH($A7,'[1]WK 10 B9 2023'!$K$4:$K$83,0))</f>
        <v/>
      </c>
      <c r="P7" s="84">
        <f>VLOOKUP($A7,'[1]2023 Sign Ups'!$A$2:$T$93,3,FALSE)</f>
        <v>5.1000000000000014</v>
      </c>
      <c r="Q7" s="84">
        <f>AVERAGE(SMALL((D7:F7),{1,2,3}))-$E$1</f>
        <v>6.2666666666666657</v>
      </c>
      <c r="R7" s="69">
        <f t="shared" si="0"/>
        <v>7</v>
      </c>
      <c r="S7" s="70">
        <v>2</v>
      </c>
      <c r="T7"/>
      <c r="U7" s="161" t="s">
        <v>192</v>
      </c>
      <c r="V7" s="165"/>
      <c r="W7" s="166"/>
      <c r="X7" s="73"/>
      <c r="Y7" s="73"/>
      <c r="Z7" s="73"/>
      <c r="AA7"/>
      <c r="AB7"/>
      <c r="AC7"/>
      <c r="AD7"/>
      <c r="AE7"/>
      <c r="AF7"/>
      <c r="AG7"/>
      <c r="AH7"/>
      <c r="AI7"/>
      <c r="AJ7"/>
      <c r="AK7"/>
      <c r="AL7"/>
      <c r="AM7"/>
      <c r="AN7"/>
      <c r="AO7"/>
      <c r="AP7"/>
      <c r="AQ7"/>
      <c r="AR7"/>
      <c r="AS7"/>
      <c r="AT7"/>
      <c r="AU7"/>
      <c r="AV7"/>
      <c r="AW7"/>
      <c r="AX7"/>
      <c r="AY7"/>
      <c r="AZ7"/>
      <c r="BA7"/>
      <c r="BB7"/>
      <c r="BC7"/>
      <c r="BD7"/>
      <c r="BE7"/>
      <c r="BF7"/>
      <c r="BG7"/>
    </row>
    <row r="8" spans="1:59" ht="18.75" customHeight="1" x14ac:dyDescent="0.3">
      <c r="A8" s="16" t="s">
        <v>44</v>
      </c>
      <c r="B8" s="67" t="str">
        <f>INDEX('[1]2023 Sign Ups'!$B$2:$B$96, MATCH(A8,'[1]2023 Sign Ups'!$A$2:$A$96,0))</f>
        <v>Y</v>
      </c>
      <c r="C8" s="67">
        <f>INDEX('[1]2023 Sign Ups'!$D$2:$D$100, MATCH(A8,'[1]2023 Sign Ups'!$A$2:$A$96,0))</f>
        <v>6</v>
      </c>
      <c r="D8" s="72">
        <f t="shared" si="1"/>
        <v>43.25</v>
      </c>
      <c r="E8" s="72">
        <f t="shared" si="2"/>
        <v>43.25</v>
      </c>
      <c r="F8" s="68">
        <f>INDEX('[1]WK 1 F9 2023'!$V$4:$V$92, MATCH(A8,'[1]WK 1 F9 2023'!$K$4:$K$92,0))</f>
        <v>48</v>
      </c>
      <c r="G8" s="68" t="str">
        <f>INDEX('[1]WK 2 B9 2023'!$V$4:$V$85, MATCH($A8,'[1]WK 2 B9 2023'!$K$4:$K$85,0))</f>
        <v/>
      </c>
      <c r="H8" s="68" t="str">
        <f>INDEX('[1]WK 3 F9 2023'!$V$4:$V$85,MATCH($A8,'[1]WK 3 F9 2023'!$K$4:$K$85,0))</f>
        <v/>
      </c>
      <c r="I8" s="68">
        <f>INDEX('[1]WK 4 B9 2023'!$V$4:$V$84,MATCH($A8,'[1]WK 4 B9 2023'!$K$4:$K$84,0))</f>
        <v>42</v>
      </c>
      <c r="J8" s="68" t="str">
        <f>INDEX('[1]WK 5 F9 2023'!$V$4:$V$84,MATCH($A8,'[1]WK 5 F9 2023'!$K$4:$K$84,0))</f>
        <v/>
      </c>
      <c r="K8" s="68">
        <f>INDEX('[1]WK 6 B9 2023'!$V$4:$V$84,MATCH($A8,'[1]WK 6 B9 2023'!$K$4:$K$84,0))</f>
        <v>51</v>
      </c>
      <c r="L8" s="68">
        <f>INDEX('[1]WK 7 F9 2023'!$V$4:$V$84,MATCH($A8,'[1]WK 7 F9 2023'!$K$4:$K$84,0))</f>
        <v>42</v>
      </c>
      <c r="M8" s="68">
        <f>INDEX('[1]WK 8 B9 2023'!$V$4:$V$83,MATCH($A8,'[1]WK 8 B9 2023'!$K$4:$K$83,0))</f>
        <v>42</v>
      </c>
      <c r="N8" s="68">
        <f>INDEX('[1]WK 9 F9 2023'!$V$4:$V$83,MATCH($A8,'[1]WK 9 F9 2023'!$K$4:$K$83,0))</f>
        <v>44</v>
      </c>
      <c r="O8" s="68" t="str">
        <f>INDEX('[1]WK 10 B9 2023'!$V$4:$V$83,MATCH($A8,'[1]WK 10 B9 2023'!$K$4:$K$83,0))</f>
        <v/>
      </c>
      <c r="P8" s="84">
        <f>VLOOKUP($A8,'[1]2023 Sign Ups'!$A$2:$T$93,3,FALSE)</f>
        <v>7.8500000000000014</v>
      </c>
      <c r="Q8" s="84">
        <f>AVERAGE(SMALL((D8:F8),{1,2,3}))-$E$1</f>
        <v>9.4333333333333371</v>
      </c>
      <c r="R8" s="69">
        <f t="shared" si="0"/>
        <v>6</v>
      </c>
      <c r="S8" s="70">
        <v>2</v>
      </c>
      <c r="U8" s="162"/>
      <c r="V8" s="165"/>
      <c r="W8" s="166"/>
      <c r="X8" s="73"/>
      <c r="Y8" s="73"/>
      <c r="Z8" s="73"/>
    </row>
    <row r="9" spans="1:59" ht="18.75" customHeight="1" x14ac:dyDescent="0.3">
      <c r="A9" s="16" t="s">
        <v>47</v>
      </c>
      <c r="B9" s="67" t="str">
        <f>INDEX('[1]2023 Sign Ups'!$B$2:$B$96, MATCH(A9,'[1]2023 Sign Ups'!$A$2:$A$96,0))</f>
        <v>Y</v>
      </c>
      <c r="C9" s="67">
        <f>INDEX('[1]2023 Sign Ups'!$D$2:$D$100, MATCH(A9,'[1]2023 Sign Ups'!$A$2:$A$96,0))</f>
        <v>3</v>
      </c>
      <c r="D9" s="72">
        <f t="shared" si="1"/>
        <v>43.875</v>
      </c>
      <c r="E9" s="72">
        <f t="shared" si="2"/>
        <v>43.875</v>
      </c>
      <c r="F9" s="68">
        <f>INDEX('[1]WK 1 F9 2023'!$V$4:$V$92, MATCH(A9,'[1]WK 1 F9 2023'!$K$4:$K$92,0))</f>
        <v>44</v>
      </c>
      <c r="G9" s="68">
        <f>INDEX('[1]WK 2 B9 2023'!$V$4:$V$85, MATCH($A9,'[1]WK 2 B9 2023'!$K$4:$K$85,0))</f>
        <v>41</v>
      </c>
      <c r="H9" s="68">
        <f>INDEX('[1]WK 3 F9 2023'!$V$4:$V$85,MATCH($A9,'[1]WK 3 F9 2023'!$K$4:$K$85,0))</f>
        <v>46</v>
      </c>
      <c r="I9" s="68">
        <f>INDEX('[1]WK 4 B9 2023'!$V$4:$V$84,MATCH($A9,'[1]WK 4 B9 2023'!$K$4:$K$84,0))</f>
        <v>46</v>
      </c>
      <c r="J9" s="68" t="str">
        <f>INDEX('[1]WK 5 F9 2023'!$V$4:$V$84,MATCH($A9,'[1]WK 5 F9 2023'!$K$4:$K$84,0))</f>
        <v/>
      </c>
      <c r="K9" s="68">
        <f>INDEX('[1]WK 6 B9 2023'!$V$4:$V$84,MATCH($A9,'[1]WK 6 B9 2023'!$K$4:$K$84,0))</f>
        <v>49</v>
      </c>
      <c r="L9" s="68" t="str">
        <f>INDEX('[1]WK 7 F9 2023'!$V$4:$V$84,MATCH($A9,'[1]WK 7 F9 2023'!$K$4:$K$84,0))</f>
        <v/>
      </c>
      <c r="M9" s="68">
        <f>INDEX('[1]WK 8 B9 2023'!$V$4:$V$83,MATCH($A9,'[1]WK 8 B9 2023'!$K$4:$K$83,0))</f>
        <v>46</v>
      </c>
      <c r="N9" s="68">
        <f>INDEX('[1]WK 9 F9 2023'!$V$4:$V$83,MATCH($A9,'[1]WK 9 F9 2023'!$K$4:$K$83,0))</f>
        <v>42</v>
      </c>
      <c r="O9" s="68" t="str">
        <f>INDEX('[1]WK 10 B9 2023'!$V$4:$V$83,MATCH($A9,'[1]WK 10 B9 2023'!$K$4:$K$83,0))</f>
        <v/>
      </c>
      <c r="P9" s="84">
        <f>VLOOKUP($A9,'[1]2023 Sign Ups'!$A$2:$T$93,3,FALSE)</f>
        <v>8.4750000000000014</v>
      </c>
      <c r="Q9" s="84">
        <f>AVERAGE(SMALL((D9:F9),{1,2,3}))-$E$1</f>
        <v>8.5166666666666657</v>
      </c>
      <c r="R9" s="69">
        <f t="shared" si="0"/>
        <v>7</v>
      </c>
      <c r="S9" s="70">
        <v>2</v>
      </c>
      <c r="U9" s="162"/>
      <c r="W9" s="76"/>
      <c r="X9" s="85"/>
      <c r="Y9" s="86"/>
      <c r="Z9" s="73"/>
    </row>
    <row r="10" spans="1:59" ht="18.75" x14ac:dyDescent="0.3">
      <c r="A10" s="16" t="s">
        <v>50</v>
      </c>
      <c r="B10" s="67" t="str">
        <f>INDEX('[1]2023 Sign Ups'!$B$2:$B$96, MATCH(A10,'[1]2023 Sign Ups'!$A$2:$A$96,0))</f>
        <v>Y</v>
      </c>
      <c r="C10" s="67">
        <f>INDEX('[1]2023 Sign Ups'!$D$2:$D$100, MATCH(A10,'[1]2023 Sign Ups'!$A$2:$A$96,0))</f>
        <v>6</v>
      </c>
      <c r="D10" s="72">
        <f t="shared" si="1"/>
        <v>46.04</v>
      </c>
      <c r="E10" s="72">
        <f t="shared" si="2"/>
        <v>46.04</v>
      </c>
      <c r="F10" s="68" t="str">
        <f>INDEX('[1]WK 1 F9 2023'!$V$4:$V$92, MATCH(A10,'[1]WK 1 F9 2023'!$K$4:$K$92,0))</f>
        <v/>
      </c>
      <c r="G10" s="68">
        <f>INDEX('[1]WK 2 B9 2023'!$V$4:$V$85, MATCH($A10,'[1]WK 2 B9 2023'!$K$4:$K$85,0))</f>
        <v>53</v>
      </c>
      <c r="H10" s="68">
        <f>INDEX('[1]WK 3 F9 2023'!$V$4:$V$85,MATCH($A10,'[1]WK 3 F9 2023'!$K$4:$K$85,0))</f>
        <v>51</v>
      </c>
      <c r="I10" s="68">
        <f>INDEX('[1]WK 4 B9 2023'!$V$4:$V$84,MATCH($A10,'[1]WK 4 B9 2023'!$K$4:$K$84,0))</f>
        <v>47</v>
      </c>
      <c r="J10" s="68" t="str">
        <f>INDEX('[1]WK 5 F9 2023'!$V$4:$V$84,MATCH($A10,'[1]WK 5 F9 2023'!$K$4:$K$84,0))</f>
        <v/>
      </c>
      <c r="K10" s="68">
        <f>INDEX('[1]WK 6 B9 2023'!$V$4:$V$84,MATCH($A10,'[1]WK 6 B9 2023'!$K$4:$K$84,0))</f>
        <v>48</v>
      </c>
      <c r="L10" s="68" t="str">
        <f>INDEX('[1]WK 7 F9 2023'!$V$4:$V$84,MATCH($A10,'[1]WK 7 F9 2023'!$K$4:$K$84,0))</f>
        <v/>
      </c>
      <c r="M10" s="68">
        <f>INDEX('[1]WK 8 B9 2023'!$V$4:$V$83,MATCH($A10,'[1]WK 8 B9 2023'!$K$4:$K$83,0))</f>
        <v>52</v>
      </c>
      <c r="N10" s="68">
        <f>INDEX('[1]WK 9 F9 2023'!$V$4:$V$83,MATCH($A10,'[1]WK 9 F9 2023'!$K$4:$K$83,0))</f>
        <v>44</v>
      </c>
      <c r="O10" s="68" t="str">
        <f>INDEX('[1]WK 10 B9 2023'!$V$4:$V$83,MATCH($A10,'[1]WK 10 B9 2023'!$K$4:$K$83,0))</f>
        <v/>
      </c>
      <c r="P10" s="84">
        <f>VLOOKUP($A10,'[1]2023 Sign Ups'!$A$2:$T$93,3,FALSE)</f>
        <v>10.64</v>
      </c>
      <c r="Q10" s="84">
        <f>AVERAGE(SMALL((D10:F10),{1,2}))-$E$1</f>
        <v>10.64</v>
      </c>
      <c r="R10" s="69">
        <f t="shared" si="0"/>
        <v>6</v>
      </c>
      <c r="S10" s="70">
        <v>2</v>
      </c>
      <c r="U10" s="163"/>
      <c r="V10" s="77" t="s">
        <v>180</v>
      </c>
      <c r="W10" s="75"/>
      <c r="X10" s="38"/>
      <c r="Y10" s="39"/>
      <c r="Z10" s="73"/>
    </row>
    <row r="11" spans="1:59" ht="18.75" x14ac:dyDescent="0.3">
      <c r="A11" s="16" t="s">
        <v>55</v>
      </c>
      <c r="B11" s="67" t="str">
        <f>INDEX('[1]2023 Sign Ups'!$B$2:$B$96, MATCH(A11,'[1]2023 Sign Ups'!$A$2:$A$96,0))</f>
        <v>Y</v>
      </c>
      <c r="C11" s="67">
        <f>INDEX('[1]2023 Sign Ups'!$D$2:$D$100, MATCH(A11,'[1]2023 Sign Ups'!$A$2:$A$96,0))</f>
        <v>3</v>
      </c>
      <c r="D11" s="72">
        <f t="shared" si="1"/>
        <v>47.25</v>
      </c>
      <c r="E11" s="72">
        <f t="shared" si="2"/>
        <v>47.25</v>
      </c>
      <c r="F11" s="68">
        <f>INDEX('[1]WK 1 F9 2023'!$V$4:$V$92, MATCH(A11,'[1]WK 1 F9 2023'!$K$4:$K$92,0))</f>
        <v>55</v>
      </c>
      <c r="G11" s="68">
        <f>INDEX('[1]WK 2 B9 2023'!$V$4:$V$85, MATCH($A11,'[1]WK 2 B9 2023'!$K$4:$K$85,0))</f>
        <v>49</v>
      </c>
      <c r="H11" s="68">
        <f>INDEX('[1]WK 3 F9 2023'!$V$4:$V$85,MATCH($A11,'[1]WK 3 F9 2023'!$K$4:$K$85,0))</f>
        <v>47</v>
      </c>
      <c r="I11" s="68">
        <f>INDEX('[1]WK 4 B9 2023'!$V$4:$V$84,MATCH($A11,'[1]WK 4 B9 2023'!$K$4:$K$84,0))</f>
        <v>50</v>
      </c>
      <c r="J11" s="68" t="str">
        <f>INDEX('[1]WK 5 F9 2023'!$V$4:$V$84,MATCH($A11,'[1]WK 5 F9 2023'!$K$4:$K$84,0))</f>
        <v/>
      </c>
      <c r="K11" s="68">
        <f>INDEX('[1]WK 6 B9 2023'!$V$4:$V$84,MATCH($A11,'[1]WK 6 B9 2023'!$K$4:$K$84,0))</f>
        <v>49</v>
      </c>
      <c r="L11" s="68">
        <f>INDEX('[1]WK 7 F9 2023'!$V$4:$V$84,MATCH($A11,'[1]WK 7 F9 2023'!$K$4:$K$84,0))</f>
        <v>49</v>
      </c>
      <c r="M11" s="68">
        <f>INDEX('[1]WK 8 B9 2023'!$V$4:$V$83,MATCH($A11,'[1]WK 8 B9 2023'!$K$4:$K$83,0))</f>
        <v>52</v>
      </c>
      <c r="N11" s="68" t="str">
        <f>INDEX('[1]WK 9 F9 2023'!$V$4:$V$83,MATCH($A11,'[1]WK 9 F9 2023'!$K$4:$K$83,0))</f>
        <v/>
      </c>
      <c r="O11" s="68" t="str">
        <f>INDEX('[1]WK 10 B9 2023'!$V$4:$V$83,MATCH($A11,'[1]WK 10 B9 2023'!$K$4:$K$83,0))</f>
        <v/>
      </c>
      <c r="P11" s="84">
        <f>VLOOKUP($A11,'[1]2023 Sign Ups'!$A$2:$T$93,3,FALSE)</f>
        <v>11.850000000000001</v>
      </c>
      <c r="Q11" s="84">
        <f>AVERAGE(SMALL((D11:F11),{1,2,3}))-$E$1</f>
        <v>14.433333333333337</v>
      </c>
      <c r="R11" s="69">
        <f t="shared" si="0"/>
        <v>7</v>
      </c>
      <c r="S11" s="70">
        <v>2</v>
      </c>
      <c r="U11" s="88" t="s">
        <v>181</v>
      </c>
      <c r="V11" s="71"/>
      <c r="W11" s="73"/>
      <c r="Z11" s="73"/>
    </row>
    <row r="12" spans="1:59" ht="18.75" x14ac:dyDescent="0.3">
      <c r="A12" s="16" t="s">
        <v>53</v>
      </c>
      <c r="B12" s="67" t="str">
        <f>INDEX('[1]2023 Sign Ups'!$B$2:$B$96, MATCH(A12,'[1]2023 Sign Ups'!$A$2:$A$96,0))</f>
        <v>NEW</v>
      </c>
      <c r="C12" s="67">
        <f>INDEX('[1]2023 Sign Ups'!$D$2:$D$100, MATCH(A12,'[1]2023 Sign Ups'!$A$2:$A$96,0))</f>
        <v>1</v>
      </c>
      <c r="D12" s="84" t="s">
        <v>35</v>
      </c>
      <c r="E12" s="84" t="s">
        <v>35</v>
      </c>
      <c r="F12" s="68">
        <f>INDEX('[1]WK 1 F9 2023'!$V$4:$V$92, MATCH(A12,'[1]WK 1 F9 2023'!$K$4:$K$92,0))</f>
        <v>47</v>
      </c>
      <c r="G12" s="68" t="str">
        <f>INDEX('[1]WK 2 B9 2023'!$V$4:$V$85, MATCH($A12,'[1]WK 2 B9 2023'!$K$4:$K$85,0))</f>
        <v/>
      </c>
      <c r="H12" s="68">
        <f>INDEX('[1]WK 3 F9 2023'!$V$4:$V$85,MATCH($A12,'[1]WK 3 F9 2023'!$K$4:$K$85,0))</f>
        <v>44</v>
      </c>
      <c r="I12" s="68">
        <f>INDEX('[1]WK 4 B9 2023'!$V$4:$V$84,MATCH($A12,'[1]WK 4 B9 2023'!$K$4:$K$84,0))</f>
        <v>46</v>
      </c>
      <c r="J12" s="68" t="str">
        <f>INDEX('[1]WK 5 F9 2023'!$V$4:$V$84,MATCH($A12,'[1]WK 5 F9 2023'!$K$4:$K$84,0))</f>
        <v/>
      </c>
      <c r="K12" s="68">
        <f>INDEX('[1]WK 6 B9 2023'!$V$4:$V$84,MATCH($A12,'[1]WK 6 B9 2023'!$K$4:$K$84,0))</f>
        <v>48</v>
      </c>
      <c r="L12" s="68">
        <f>INDEX('[1]WK 7 F9 2023'!$V$4:$V$84,MATCH($A12,'[1]WK 7 F9 2023'!$K$4:$K$84,0))</f>
        <v>44</v>
      </c>
      <c r="M12" s="68">
        <f>INDEX('[1]WK 8 B9 2023'!$V$4:$V$83,MATCH($A12,'[1]WK 8 B9 2023'!$K$4:$K$83,0))</f>
        <v>47</v>
      </c>
      <c r="N12" s="68">
        <f>INDEX('[1]WK 9 F9 2023'!$V$4:$V$83,MATCH($A12,'[1]WK 9 F9 2023'!$K$4:$K$83,0))</f>
        <v>45</v>
      </c>
      <c r="O12" s="68" t="str">
        <f>INDEX('[1]WK 10 B9 2023'!$V$4:$V$83,MATCH($A12,'[1]WK 10 B9 2023'!$K$4:$K$83,0))</f>
        <v/>
      </c>
      <c r="P12" s="84" t="s">
        <v>35</v>
      </c>
      <c r="Q12" s="84" t="s">
        <v>35</v>
      </c>
      <c r="R12" s="69">
        <f t="shared" si="0"/>
        <v>7</v>
      </c>
      <c r="S12" s="70">
        <v>0</v>
      </c>
      <c r="U12" s="71" t="s">
        <v>182</v>
      </c>
      <c r="V12" s="78">
        <v>0.6</v>
      </c>
      <c r="W12" s="73"/>
      <c r="Z12" s="73"/>
    </row>
    <row r="13" spans="1:59" ht="18.75" x14ac:dyDescent="0.3">
      <c r="A13" s="16" t="s">
        <v>60</v>
      </c>
      <c r="B13" s="67" t="str">
        <f>INDEX('[1]2023 Sign Ups'!$B$2:$B$96, MATCH(A13,'[1]2023 Sign Ups'!$A$2:$A$96,0))</f>
        <v>Y</v>
      </c>
      <c r="C13" s="67">
        <f>INDEX('[1]2023 Sign Ups'!$D$2:$D$100, MATCH(A13,'[1]2023 Sign Ups'!$A$2:$A$96,0))</f>
        <v>6</v>
      </c>
      <c r="D13" s="72">
        <f>P13+35.4</f>
        <v>45.0625</v>
      </c>
      <c r="E13" s="72">
        <f>D13</f>
        <v>45.0625</v>
      </c>
      <c r="F13" s="68">
        <f>INDEX('[1]WK 1 F9 2023'!$V$4:$V$92, MATCH(A13,'[1]WK 1 F9 2023'!$K$4:$K$92,0))</f>
        <v>54</v>
      </c>
      <c r="G13" s="68">
        <f>INDEX('[1]WK 2 B9 2023'!$V$4:$V$85, MATCH($A13,'[1]WK 2 B9 2023'!$K$4:$K$85,0))</f>
        <v>49</v>
      </c>
      <c r="H13" s="68">
        <f>INDEX('[1]WK 3 F9 2023'!$V$4:$V$85,MATCH($A13,'[1]WK 3 F9 2023'!$K$4:$K$85,0))</f>
        <v>49</v>
      </c>
      <c r="I13" s="68" t="str">
        <f>INDEX('[1]WK 4 B9 2023'!$V$4:$V$84,MATCH($A13,'[1]WK 4 B9 2023'!$K$4:$K$84,0))</f>
        <v/>
      </c>
      <c r="J13" s="68" t="str">
        <f>INDEX('[1]WK 5 F9 2023'!$V$4:$V$84,MATCH($A13,'[1]WK 5 F9 2023'!$K$4:$K$84,0))</f>
        <v/>
      </c>
      <c r="K13" s="68">
        <f>INDEX('[1]WK 6 B9 2023'!$V$4:$V$84,MATCH($A13,'[1]WK 6 B9 2023'!$K$4:$K$84,0))</f>
        <v>51</v>
      </c>
      <c r="L13" s="68">
        <f>INDEX('[1]WK 7 F9 2023'!$V$4:$V$84,MATCH($A13,'[1]WK 7 F9 2023'!$K$4:$K$84,0))</f>
        <v>46</v>
      </c>
      <c r="M13" s="68" t="str">
        <f>INDEX('[1]WK 8 B9 2023'!$V$4:$V$83,MATCH($A13,'[1]WK 8 B9 2023'!$K$4:$K$83,0))</f>
        <v/>
      </c>
      <c r="N13" s="68" t="str">
        <f>INDEX('[1]WK 9 F9 2023'!$V$4:$V$83,MATCH($A13,'[1]WK 9 F9 2023'!$K$4:$K$83,0))</f>
        <v/>
      </c>
      <c r="O13" s="68" t="str">
        <f>INDEX('[1]WK 10 B9 2023'!$V$4:$V$83,MATCH($A13,'[1]WK 10 B9 2023'!$K$4:$K$83,0))</f>
        <v/>
      </c>
      <c r="P13" s="84">
        <f>VLOOKUP($A13,'[1]2023 Sign Ups'!$A$2:$T$93,3,FALSE)</f>
        <v>9.6625000000000014</v>
      </c>
      <c r="Q13" s="84">
        <f>AVERAGE(SMALL((D13:F13),{1,2,3}))-$E$1</f>
        <v>12.641666666666666</v>
      </c>
      <c r="R13" s="69">
        <f t="shared" si="0"/>
        <v>5</v>
      </c>
      <c r="S13" s="70">
        <v>2</v>
      </c>
      <c r="U13" s="71" t="s">
        <v>183</v>
      </c>
      <c r="V13" s="78">
        <v>0.7</v>
      </c>
      <c r="W13" s="73"/>
    </row>
    <row r="14" spans="1:59" ht="18.75" x14ac:dyDescent="0.3">
      <c r="A14" s="16" t="s">
        <v>63</v>
      </c>
      <c r="B14" s="67" t="str">
        <f>INDEX('[1]2023 Sign Ups'!$B$2:$B$96, MATCH(A14,'[1]2023 Sign Ups'!$A$2:$A$96,0))</f>
        <v>Y</v>
      </c>
      <c r="C14" s="67">
        <f>INDEX('[1]2023 Sign Ups'!$D$2:$D$100, MATCH(A14,'[1]2023 Sign Ups'!$A$2:$A$96,0))</f>
        <v>5</v>
      </c>
      <c r="D14" s="72">
        <f>P14+35.4</f>
        <v>41.25</v>
      </c>
      <c r="E14" s="72">
        <f>D14</f>
        <v>41.25</v>
      </c>
      <c r="F14" s="68">
        <f>INDEX('[1]WK 1 F9 2023'!$V$4:$V$92, MATCH(A14,'[1]WK 1 F9 2023'!$K$4:$K$92,0))</f>
        <v>43</v>
      </c>
      <c r="G14" s="68">
        <f>INDEX('[1]WK 2 B9 2023'!$V$4:$V$85, MATCH($A14,'[1]WK 2 B9 2023'!$K$4:$K$85,0))</f>
        <v>47</v>
      </c>
      <c r="H14" s="68" t="str">
        <f>INDEX('[1]WK 3 F9 2023'!$V$4:$V$85,MATCH($A14,'[1]WK 3 F9 2023'!$K$4:$K$85,0))</f>
        <v/>
      </c>
      <c r="I14" s="68">
        <f>INDEX('[1]WK 4 B9 2023'!$V$4:$V$84,MATCH($A14,'[1]WK 4 B9 2023'!$K$4:$K$84,0))</f>
        <v>40</v>
      </c>
      <c r="J14" s="68" t="str">
        <f>INDEX('[1]WK 5 F9 2023'!$V$4:$V$84,MATCH($A14,'[1]WK 5 F9 2023'!$K$4:$K$84,0))</f>
        <v/>
      </c>
      <c r="K14" s="68">
        <f>INDEX('[1]WK 6 B9 2023'!$V$4:$V$84,MATCH($A14,'[1]WK 6 B9 2023'!$K$4:$K$84,0))</f>
        <v>46</v>
      </c>
      <c r="L14" s="68" t="str">
        <f>INDEX('[1]WK 7 F9 2023'!$V$4:$V$84,MATCH($A14,'[1]WK 7 F9 2023'!$K$4:$K$84,0))</f>
        <v/>
      </c>
      <c r="M14" s="68">
        <f>INDEX('[1]WK 8 B9 2023'!$V$4:$V$83,MATCH($A14,'[1]WK 8 B9 2023'!$K$4:$K$83,0))</f>
        <v>42</v>
      </c>
      <c r="N14" s="68" t="str">
        <f>INDEX('[1]WK 9 F9 2023'!$V$4:$V$83,MATCH($A14,'[1]WK 9 F9 2023'!$K$4:$K$83,0))</f>
        <v/>
      </c>
      <c r="O14" s="68" t="str">
        <f>INDEX('[1]WK 10 B9 2023'!$V$4:$V$83,MATCH($A14,'[1]WK 10 B9 2023'!$K$4:$K$83,0))</f>
        <v/>
      </c>
      <c r="P14" s="84">
        <f>VLOOKUP($A14,'[1]2023 Sign Ups'!$A$2:$T$93,3,FALSE)</f>
        <v>5.8500000000000014</v>
      </c>
      <c r="Q14" s="84">
        <f>AVERAGE(SMALL((D14:F14),{1,2,3}))-$E$1</f>
        <v>6.4333333333333371</v>
      </c>
      <c r="R14" s="69">
        <f t="shared" si="0"/>
        <v>5</v>
      </c>
      <c r="S14" s="70">
        <v>2</v>
      </c>
      <c r="U14" s="71" t="s">
        <v>184</v>
      </c>
      <c r="V14" s="78">
        <v>0.8</v>
      </c>
      <c r="W14" s="73"/>
    </row>
    <row r="15" spans="1:59" s="74" customFormat="1" ht="15.75" x14ac:dyDescent="0.25">
      <c r="A15" s="22" t="s">
        <v>58</v>
      </c>
      <c r="B15" s="67" t="str">
        <f>INDEX('[1]2023 Sign Ups'!$B$2:$B$96, MATCH(A15,'[1]2023 Sign Ups'!$A$2:$A$96,0))</f>
        <v>Y</v>
      </c>
      <c r="C15" s="67">
        <f>INDEX('[1]2023 Sign Ups'!$D$2:$D$100, MATCH(A15,'[1]2023 Sign Ups'!$A$2:$A$96,0))</f>
        <v>1</v>
      </c>
      <c r="D15" s="72">
        <f>P15+35.4</f>
        <v>39.5</v>
      </c>
      <c r="E15" s="72">
        <f>D15</f>
        <v>39.5</v>
      </c>
      <c r="F15" s="68">
        <f>INDEX('[1]WK 1 F9 2023'!$V$4:$V$92, MATCH(A15,'[1]WK 1 F9 2023'!$K$4:$K$92,0))</f>
        <v>46</v>
      </c>
      <c r="G15" s="68">
        <f>INDEX('[1]WK 2 B9 2023'!$V$4:$V$85, MATCH($A15,'[1]WK 2 B9 2023'!$K$4:$K$85,0))</f>
        <v>42</v>
      </c>
      <c r="H15" s="68">
        <f>INDEX('[1]WK 3 F9 2023'!$V$4:$V$85,MATCH($A15,'[1]WK 3 F9 2023'!$K$4:$K$85,0))</f>
        <v>49</v>
      </c>
      <c r="I15" s="68">
        <f>INDEX('[1]WK 4 B9 2023'!$V$4:$V$84,MATCH($A15,'[1]WK 4 B9 2023'!$K$4:$K$84,0))</f>
        <v>40</v>
      </c>
      <c r="J15" s="68" t="str">
        <f>INDEX('[1]WK 5 F9 2023'!$V$4:$V$84,MATCH($A15,'[1]WK 5 F9 2023'!$K$4:$K$84,0))</f>
        <v/>
      </c>
      <c r="K15" s="68">
        <f>INDEX('[1]WK 6 B9 2023'!$V$4:$V$84,MATCH($A15,'[1]WK 6 B9 2023'!$K$4:$K$84,0))</f>
        <v>43</v>
      </c>
      <c r="L15" s="68">
        <f>INDEX('[1]WK 7 F9 2023'!$V$4:$V$84,MATCH($A15,'[1]WK 7 F9 2023'!$K$4:$K$84,0))</f>
        <v>41</v>
      </c>
      <c r="M15" s="68">
        <f>INDEX('[1]WK 8 B9 2023'!$V$4:$V$83,MATCH($A15,'[1]WK 8 B9 2023'!$K$4:$K$83,0))</f>
        <v>43</v>
      </c>
      <c r="N15" s="68">
        <f>INDEX('[1]WK 9 F9 2023'!$V$4:$V$83,MATCH($A15,'[1]WK 9 F9 2023'!$K$4:$K$83,0))</f>
        <v>41</v>
      </c>
      <c r="O15" s="68" t="str">
        <f>INDEX('[1]WK 10 B9 2023'!$V$4:$V$83,MATCH($A15,'[1]WK 10 B9 2023'!$K$4:$K$83,0))</f>
        <v/>
      </c>
      <c r="P15" s="84">
        <f>VLOOKUP($A15,'[1]2023 Sign Ups'!$A$2:$T$93,3,FALSE)</f>
        <v>4.1000000000000014</v>
      </c>
      <c r="Q15" s="84">
        <f>AVERAGE(SMALL((D15:F15),{1,2,3}))-$E$1</f>
        <v>6.2666666666666657</v>
      </c>
      <c r="R15" s="69">
        <f t="shared" si="0"/>
        <v>8</v>
      </c>
      <c r="S15" s="70">
        <v>2</v>
      </c>
      <c r="T15"/>
      <c r="U15" s="71" t="s">
        <v>185</v>
      </c>
      <c r="V15" s="78">
        <v>0.9</v>
      </c>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row>
    <row r="16" spans="1:59" ht="15.75" x14ac:dyDescent="0.25">
      <c r="A16" s="16" t="s">
        <v>66</v>
      </c>
      <c r="B16" s="67" t="str">
        <f>INDEX('[1]2023 Sign Ups'!$B$2:$B$96, MATCH(A16,'[1]2023 Sign Ups'!$A$2:$A$96,0))</f>
        <v>NEW</v>
      </c>
      <c r="C16" s="67">
        <f>INDEX('[1]2023 Sign Ups'!$D$2:$D$100, MATCH(A16,'[1]2023 Sign Ups'!$A$2:$A$96,0))</f>
        <v>5</v>
      </c>
      <c r="D16" s="84" t="s">
        <v>35</v>
      </c>
      <c r="E16" s="84" t="s">
        <v>35</v>
      </c>
      <c r="F16" s="68">
        <f>INDEX('[1]WK 1 F9 2023'!$V$4:$V$92, MATCH(A16,'[1]WK 1 F9 2023'!$K$4:$K$92,0))</f>
        <v>46</v>
      </c>
      <c r="G16" s="68">
        <f>INDEX('[1]WK 2 B9 2023'!$V$4:$V$85, MATCH($A16,'[1]WK 2 B9 2023'!$K$4:$K$85,0))</f>
        <v>42</v>
      </c>
      <c r="H16" s="68">
        <f>INDEX('[1]WK 3 F9 2023'!$V$4:$V$85,MATCH($A16,'[1]WK 3 F9 2023'!$K$4:$K$85,0))</f>
        <v>49</v>
      </c>
      <c r="I16" s="68">
        <f>INDEX('[1]WK 4 B9 2023'!$V$4:$V$84,MATCH($A16,'[1]WK 4 B9 2023'!$K$4:$K$84,0))</f>
        <v>46</v>
      </c>
      <c r="J16" s="68" t="str">
        <f>INDEX('[1]WK 5 F9 2023'!$V$4:$V$84,MATCH($A16,'[1]WK 5 F9 2023'!$K$4:$K$84,0))</f>
        <v/>
      </c>
      <c r="K16" s="68">
        <f>INDEX('[1]WK 6 B9 2023'!$V$4:$V$84,MATCH($A16,'[1]WK 6 B9 2023'!$K$4:$K$84,0))</f>
        <v>49</v>
      </c>
      <c r="L16" s="68" t="str">
        <f>INDEX('[1]WK 7 F9 2023'!$V$4:$V$84,MATCH($A16,'[1]WK 7 F9 2023'!$K$4:$K$84,0))</f>
        <v/>
      </c>
      <c r="M16" s="68">
        <f>INDEX('[1]WK 8 B9 2023'!$V$4:$V$83,MATCH($A16,'[1]WK 8 B9 2023'!$K$4:$K$83,0))</f>
        <v>48</v>
      </c>
      <c r="N16" s="68">
        <f>INDEX('[1]WK 9 F9 2023'!$V$4:$V$83,MATCH($A16,'[1]WK 9 F9 2023'!$K$4:$K$83,0))</f>
        <v>46</v>
      </c>
      <c r="O16" s="68" t="str">
        <f>INDEX('[1]WK 10 B9 2023'!$V$4:$V$83,MATCH($A16,'[1]WK 10 B9 2023'!$K$4:$K$83,0))</f>
        <v/>
      </c>
      <c r="P16" s="84" t="s">
        <v>35</v>
      </c>
      <c r="Q16" s="84" t="s">
        <v>35</v>
      </c>
      <c r="R16" s="69">
        <f t="shared" si="0"/>
        <v>7</v>
      </c>
      <c r="S16" s="70">
        <v>0</v>
      </c>
      <c r="U16" s="79" t="s">
        <v>186</v>
      </c>
    </row>
    <row r="17" spans="1:59" ht="15.75" x14ac:dyDescent="0.25">
      <c r="A17" s="22" t="s">
        <v>67</v>
      </c>
      <c r="B17" s="67" t="str">
        <f>INDEX('[1]2023 Sign Ups'!$B$2:$B$96, MATCH(A17,'[1]2023 Sign Ups'!$A$2:$A$96,0))</f>
        <v>Y</v>
      </c>
      <c r="C17" s="67">
        <f>INDEX('[1]2023 Sign Ups'!$D$2:$D$100, MATCH(A17,'[1]2023 Sign Ups'!$A$2:$A$96,0))</f>
        <v>8</v>
      </c>
      <c r="D17" s="72">
        <f t="shared" ref="D17:D22" si="3">P17+35.4</f>
        <v>53.75</v>
      </c>
      <c r="E17" s="72">
        <f t="shared" ref="E17:E33" si="4">D17</f>
        <v>53.75</v>
      </c>
      <c r="F17" s="68">
        <f>INDEX('[1]WK 1 F9 2023'!$V$4:$V$92, MATCH(A17,'[1]WK 1 F9 2023'!$K$4:$K$92,0))</f>
        <v>51</v>
      </c>
      <c r="G17" s="68">
        <f>INDEX('[1]WK 2 B9 2023'!$V$4:$V$85, MATCH($A17,'[1]WK 2 B9 2023'!$K$4:$K$85,0))</f>
        <v>55</v>
      </c>
      <c r="H17" s="68">
        <f>INDEX('[1]WK 3 F9 2023'!$V$4:$V$85,MATCH($A17,'[1]WK 3 F9 2023'!$K$4:$K$85,0))</f>
        <v>48</v>
      </c>
      <c r="I17" s="68">
        <f>INDEX('[1]WK 4 B9 2023'!$V$4:$V$84,MATCH($A17,'[1]WK 4 B9 2023'!$K$4:$K$84,0))</f>
        <v>49</v>
      </c>
      <c r="J17" s="68" t="str">
        <f>INDEX('[1]WK 5 F9 2023'!$V$4:$V$84,MATCH($A17,'[1]WK 5 F9 2023'!$K$4:$K$84,0))</f>
        <v/>
      </c>
      <c r="K17" s="68">
        <f>INDEX('[1]WK 6 B9 2023'!$V$4:$V$84,MATCH($A17,'[1]WK 6 B9 2023'!$K$4:$K$84,0))</f>
        <v>52</v>
      </c>
      <c r="L17" s="68">
        <f>INDEX('[1]WK 7 F9 2023'!$V$4:$V$84,MATCH($A17,'[1]WK 7 F9 2023'!$K$4:$K$84,0))</f>
        <v>47</v>
      </c>
      <c r="M17" s="68">
        <f>INDEX('[1]WK 8 B9 2023'!$V$4:$V$83,MATCH($A17,'[1]WK 8 B9 2023'!$K$4:$K$83,0))</f>
        <v>49</v>
      </c>
      <c r="N17" s="68">
        <f>INDEX('[1]WK 9 F9 2023'!$V$4:$V$83,MATCH($A17,'[1]WK 9 F9 2023'!$K$4:$K$83,0))</f>
        <v>50</v>
      </c>
      <c r="O17" s="68" t="str">
        <f>INDEX('[1]WK 10 B9 2023'!$V$4:$V$83,MATCH($A17,'[1]WK 10 B9 2023'!$K$4:$K$83,0))</f>
        <v/>
      </c>
      <c r="P17" s="84">
        <f>VLOOKUP($A17,'[1]2023 Sign Ups'!$A$2:$T$93,3,FALSE)</f>
        <v>18.350000000000001</v>
      </c>
      <c r="Q17" s="84">
        <f>AVERAGE(SMALL((D17:F17),{1,2,3}))-$E$1</f>
        <v>17.433333333333337</v>
      </c>
      <c r="R17" s="69">
        <f t="shared" si="0"/>
        <v>8</v>
      </c>
      <c r="S17" s="70">
        <v>2</v>
      </c>
      <c r="U17" s="80" t="s">
        <v>187</v>
      </c>
      <c r="V17" s="80"/>
      <c r="W17" s="80"/>
      <c r="X17" s="80"/>
      <c r="Y17" s="80"/>
      <c r="Z17" s="80"/>
      <c r="AA17" s="80"/>
      <c r="AB17" s="80"/>
      <c r="AC17" s="80"/>
    </row>
    <row r="18" spans="1:59" s="74" customFormat="1" ht="15.75" x14ac:dyDescent="0.25">
      <c r="A18" s="16" t="s">
        <v>70</v>
      </c>
      <c r="B18" s="67" t="str">
        <f>INDEX('[1]2023 Sign Ups'!$B$2:$B$96, MATCH(A18,'[1]2023 Sign Ups'!$A$2:$A$96,0))</f>
        <v>Y</v>
      </c>
      <c r="C18" s="67">
        <f>INDEX('[1]2023 Sign Ups'!$D$2:$D$100, MATCH(A18,'[1]2023 Sign Ups'!$A$2:$A$96,0))</f>
        <v>8</v>
      </c>
      <c r="D18" s="72">
        <f t="shared" si="3"/>
        <v>37.5</v>
      </c>
      <c r="E18" s="72">
        <f t="shared" si="4"/>
        <v>37.5</v>
      </c>
      <c r="F18" s="68">
        <f>INDEX('[1]WK 1 F9 2023'!$V$4:$V$92, MATCH(A18,'[1]WK 1 F9 2023'!$K$4:$K$92,0))</f>
        <v>39</v>
      </c>
      <c r="G18" s="68">
        <f>INDEX('[1]WK 2 B9 2023'!$V$4:$V$85, MATCH($A18,'[1]WK 2 B9 2023'!$K$4:$K$85,0))</f>
        <v>41</v>
      </c>
      <c r="H18" s="68">
        <f>INDEX('[1]WK 3 F9 2023'!$V$4:$V$85,MATCH($A18,'[1]WK 3 F9 2023'!$K$4:$K$85,0))</f>
        <v>42</v>
      </c>
      <c r="I18" s="68">
        <f>INDEX('[1]WK 4 B9 2023'!$V$4:$V$84,MATCH($A18,'[1]WK 4 B9 2023'!$K$4:$K$84,0))</f>
        <v>41</v>
      </c>
      <c r="J18" s="68" t="str">
        <f>INDEX('[1]WK 5 F9 2023'!$V$4:$V$84,MATCH($A18,'[1]WK 5 F9 2023'!$K$4:$K$84,0))</f>
        <v/>
      </c>
      <c r="K18" s="68" t="str">
        <f>INDEX('[1]WK 6 B9 2023'!$V$4:$V$84,MATCH($A18,'[1]WK 6 B9 2023'!$K$4:$K$84,0))</f>
        <v/>
      </c>
      <c r="L18" s="68">
        <f>INDEX('[1]WK 7 F9 2023'!$V$4:$V$84,MATCH($A18,'[1]WK 7 F9 2023'!$K$4:$K$84,0))</f>
        <v>38</v>
      </c>
      <c r="M18" s="68">
        <f>INDEX('[1]WK 8 B9 2023'!$V$4:$V$83,MATCH($A18,'[1]WK 8 B9 2023'!$K$4:$K$83,0))</f>
        <v>38</v>
      </c>
      <c r="N18" s="68">
        <f>INDEX('[1]WK 9 F9 2023'!$V$4:$V$83,MATCH($A18,'[1]WK 9 F9 2023'!$K$4:$K$83,0))</f>
        <v>37</v>
      </c>
      <c r="O18" s="68" t="str">
        <f>INDEX('[1]WK 10 B9 2023'!$V$4:$V$83,MATCH($A18,'[1]WK 10 B9 2023'!$K$4:$K$83,0))</f>
        <v/>
      </c>
      <c r="P18" s="84">
        <f>VLOOKUP($A18,'[1]2023 Sign Ups'!$A$2:$T$93,3,FALSE)</f>
        <v>2.1000000000000014</v>
      </c>
      <c r="Q18" s="84">
        <f>AVERAGE(SMALL((D18:F18),{1,2,3}))-$E$1</f>
        <v>2.6000000000000014</v>
      </c>
      <c r="R18" s="69">
        <f t="shared" si="0"/>
        <v>7</v>
      </c>
      <c r="S18" s="70">
        <v>2</v>
      </c>
      <c r="T18"/>
      <c r="U18"/>
      <c r="V18" s="80" t="s">
        <v>188</v>
      </c>
      <c r="W18" s="80"/>
      <c r="X18" s="80"/>
      <c r="Y18" s="80"/>
      <c r="Z18" s="81"/>
      <c r="AA18" s="80"/>
      <c r="AB18" s="80"/>
      <c r="AC18"/>
      <c r="AD18"/>
      <c r="AE18"/>
      <c r="AF18"/>
      <c r="AG18"/>
      <c r="AH18"/>
      <c r="AI18"/>
      <c r="AJ18"/>
      <c r="AK18"/>
      <c r="AL18"/>
      <c r="AM18"/>
      <c r="AN18"/>
      <c r="AO18"/>
      <c r="AP18"/>
      <c r="AQ18"/>
      <c r="AR18"/>
      <c r="AS18"/>
      <c r="AT18"/>
      <c r="AU18"/>
      <c r="AV18"/>
      <c r="AW18"/>
      <c r="AX18"/>
      <c r="AY18"/>
      <c r="AZ18"/>
      <c r="BA18"/>
      <c r="BB18"/>
      <c r="BC18"/>
      <c r="BD18"/>
      <c r="BE18"/>
      <c r="BF18"/>
      <c r="BG18"/>
    </row>
    <row r="19" spans="1:59" ht="15.75" x14ac:dyDescent="0.25">
      <c r="A19" s="16" t="s">
        <v>73</v>
      </c>
      <c r="B19" s="67" t="str">
        <f>INDEX('[1]2023 Sign Ups'!$B$2:$B$96, MATCH(A19,'[1]2023 Sign Ups'!$A$2:$A$96,0))</f>
        <v>Y</v>
      </c>
      <c r="C19" s="67">
        <f>INDEX('[1]2023 Sign Ups'!$D$2:$D$100, MATCH(A19,'[1]2023 Sign Ups'!$A$2:$A$96,0))</f>
        <v>5</v>
      </c>
      <c r="D19" s="72">
        <f t="shared" si="3"/>
        <v>45</v>
      </c>
      <c r="E19" s="72">
        <f t="shared" si="4"/>
        <v>45</v>
      </c>
      <c r="F19" s="68">
        <f>INDEX('[1]WK 1 F9 2023'!$V$4:$V$92, MATCH(A19,'[1]WK 1 F9 2023'!$K$4:$K$92,0))</f>
        <v>51</v>
      </c>
      <c r="G19" s="68">
        <f>INDEX('[1]WK 2 B9 2023'!$V$4:$V$85, MATCH($A19,'[1]WK 2 B9 2023'!$K$4:$K$85,0))</f>
        <v>48</v>
      </c>
      <c r="H19" s="68" t="str">
        <f>INDEX('[1]WK 3 F9 2023'!$V$4:$V$85,MATCH($A19,'[1]WK 3 F9 2023'!$K$4:$K$85,0))</f>
        <v/>
      </c>
      <c r="I19" s="68" t="str">
        <f>INDEX('[1]WK 4 B9 2023'!$V$4:$V$84,MATCH($A19,'[1]WK 4 B9 2023'!$K$4:$K$84,0))</f>
        <v/>
      </c>
      <c r="J19" s="68" t="str">
        <f>INDEX('[1]WK 5 F9 2023'!$V$4:$V$84,MATCH($A19,'[1]WK 5 F9 2023'!$K$4:$K$84,0))</f>
        <v/>
      </c>
      <c r="K19" s="68" t="str">
        <f>INDEX('[1]WK 6 B9 2023'!$V$4:$V$84,MATCH($A19,'[1]WK 6 B9 2023'!$K$4:$K$84,0))</f>
        <v/>
      </c>
      <c r="L19" s="68">
        <f>INDEX('[1]WK 7 F9 2023'!$V$4:$V$84,MATCH($A19,'[1]WK 7 F9 2023'!$K$4:$K$84,0))</f>
        <v>46</v>
      </c>
      <c r="M19" s="68">
        <f>INDEX('[1]WK 8 B9 2023'!$V$4:$V$83,MATCH($A19,'[1]WK 8 B9 2023'!$K$4:$K$83,0))</f>
        <v>47</v>
      </c>
      <c r="N19" s="68">
        <f>INDEX('[1]WK 9 F9 2023'!$V$4:$V$83,MATCH($A19,'[1]WK 9 F9 2023'!$K$4:$K$83,0))</f>
        <v>46</v>
      </c>
      <c r="O19" s="68" t="str">
        <f>INDEX('[1]WK 10 B9 2023'!$V$4:$V$83,MATCH($A19,'[1]WK 10 B9 2023'!$K$4:$K$83,0))</f>
        <v/>
      </c>
      <c r="P19" s="84">
        <f>VLOOKUP($A19,'[1]2023 Sign Ups'!$A$2:$T$93,3,FALSE)</f>
        <v>9.6000000000000014</v>
      </c>
      <c r="Q19" s="84">
        <f>AVERAGE(SMALL((D19:F19),{1,2,3}))-$E$1</f>
        <v>11.600000000000001</v>
      </c>
      <c r="R19" s="69">
        <f t="shared" si="0"/>
        <v>5</v>
      </c>
      <c r="S19" s="70">
        <v>2</v>
      </c>
      <c r="U19" s="80" t="s">
        <v>189</v>
      </c>
      <c r="V19" s="80"/>
      <c r="W19" s="80"/>
      <c r="X19" s="80"/>
      <c r="Y19" s="80"/>
      <c r="Z19" s="80"/>
      <c r="AA19" s="80"/>
      <c r="AB19" s="80"/>
      <c r="AC19" s="80"/>
    </row>
    <row r="20" spans="1:59" ht="15.75" x14ac:dyDescent="0.25">
      <c r="A20" s="16" t="s">
        <v>74</v>
      </c>
      <c r="B20" s="67" t="str">
        <f>INDEX('[1]2023 Sign Ups'!$B$2:$B$96, MATCH(A20,'[1]2023 Sign Ups'!$A$2:$A$96,0))</f>
        <v>Y</v>
      </c>
      <c r="C20" s="67">
        <f>INDEX('[1]2023 Sign Ups'!$D$2:$D$100, MATCH(A20,'[1]2023 Sign Ups'!$A$2:$A$96,0))</f>
        <v>5</v>
      </c>
      <c r="D20" s="17">
        <f t="shared" si="3"/>
        <v>42.25</v>
      </c>
      <c r="E20" s="17">
        <f t="shared" si="4"/>
        <v>42.25</v>
      </c>
      <c r="F20" s="68" t="str">
        <f>INDEX('[1]WK 1 F9 2023'!$V$4:$V$92, MATCH(A20,'[1]WK 1 F9 2023'!$K$4:$K$92,0))</f>
        <v/>
      </c>
      <c r="G20" s="68">
        <f>INDEX('[1]WK 2 B9 2023'!$V$4:$V$85, MATCH($A20,'[1]WK 2 B9 2023'!$K$4:$K$85,0))</f>
        <v>44</v>
      </c>
      <c r="H20" s="68">
        <f>INDEX('[1]WK 3 F9 2023'!$V$4:$V$85,MATCH($A20,'[1]WK 3 F9 2023'!$K$4:$K$85,0))</f>
        <v>39</v>
      </c>
      <c r="I20" s="68">
        <f>INDEX('[1]WK 4 B9 2023'!$V$4:$V$84,MATCH($A20,'[1]WK 4 B9 2023'!$K$4:$K$84,0))</f>
        <v>39</v>
      </c>
      <c r="J20" s="68" t="str">
        <f>INDEX('[1]WK 5 F9 2023'!$V$4:$V$84,MATCH($A20,'[1]WK 5 F9 2023'!$K$4:$K$84,0))</f>
        <v/>
      </c>
      <c r="K20" s="68">
        <f>INDEX('[1]WK 6 B9 2023'!$V$4:$V$84,MATCH($A20,'[1]WK 6 B9 2023'!$K$4:$K$84,0))</f>
        <v>43</v>
      </c>
      <c r="L20" s="68">
        <f>INDEX('[1]WK 7 F9 2023'!$V$4:$V$84,MATCH($A20,'[1]WK 7 F9 2023'!$K$4:$K$84,0))</f>
        <v>43</v>
      </c>
      <c r="M20" s="68">
        <f>INDEX('[1]WK 8 B9 2023'!$V$4:$V$83,MATCH($A20,'[1]WK 8 B9 2023'!$K$4:$K$83,0))</f>
        <v>44</v>
      </c>
      <c r="N20" s="68">
        <f>INDEX('[1]WK 9 F9 2023'!$V$4:$V$83,MATCH($A20,'[1]WK 9 F9 2023'!$K$4:$K$83,0))</f>
        <v>41</v>
      </c>
      <c r="O20" s="68" t="str">
        <f>INDEX('[1]WK 10 B9 2023'!$V$4:$V$83,MATCH($A20,'[1]WK 10 B9 2023'!$K$4:$K$83,0))</f>
        <v/>
      </c>
      <c r="P20" s="84">
        <f>VLOOKUP($A20,'[1]2023 Sign Ups'!$A$2:$T$93,3,FALSE)</f>
        <v>6.8500000000000014</v>
      </c>
      <c r="Q20" s="84">
        <f>AVERAGE(SMALL((D20:F20),{1,2}))-$E$1</f>
        <v>6.8500000000000014</v>
      </c>
      <c r="R20" s="69">
        <f t="shared" si="0"/>
        <v>7</v>
      </c>
      <c r="S20" s="70">
        <v>2</v>
      </c>
    </row>
    <row r="21" spans="1:59" s="74" customFormat="1" ht="15.75" x14ac:dyDescent="0.25">
      <c r="A21" s="16" t="s">
        <v>77</v>
      </c>
      <c r="B21" s="67" t="str">
        <f>INDEX('[1]2023 Sign Ups'!$B$2:$B$96, MATCH(A21,'[1]2023 Sign Ups'!$A$2:$A$96,0))</f>
        <v>Y</v>
      </c>
      <c r="C21" s="67">
        <f>INDEX('[1]2023 Sign Ups'!$D$2:$D$100, MATCH(A21,'[1]2023 Sign Ups'!$A$2:$A$96,0))</f>
        <v>5</v>
      </c>
      <c r="D21" s="17">
        <f t="shared" si="3"/>
        <v>43.5</v>
      </c>
      <c r="E21" s="17">
        <f t="shared" si="4"/>
        <v>43.5</v>
      </c>
      <c r="F21" s="68">
        <f>INDEX('[1]WK 1 F9 2023'!$V$4:$V$92, MATCH(A21,'[1]WK 1 F9 2023'!$K$4:$K$92,0))</f>
        <v>41</v>
      </c>
      <c r="G21" s="68">
        <f>INDEX('[1]WK 2 B9 2023'!$V$4:$V$85, MATCH($A21,'[1]WK 2 B9 2023'!$K$4:$K$85,0))</f>
        <v>44</v>
      </c>
      <c r="H21" s="68">
        <f>INDEX('[1]WK 3 F9 2023'!$V$4:$V$85,MATCH($A21,'[1]WK 3 F9 2023'!$K$4:$K$85,0))</f>
        <v>35</v>
      </c>
      <c r="I21" s="68">
        <f>INDEX('[1]WK 4 B9 2023'!$V$4:$V$84,MATCH($A21,'[1]WK 4 B9 2023'!$K$4:$K$84,0))</f>
        <v>44</v>
      </c>
      <c r="J21" s="68" t="str">
        <f>INDEX('[1]WK 5 F9 2023'!$V$4:$V$84,MATCH($A21,'[1]WK 5 F9 2023'!$K$4:$K$84,0))</f>
        <v/>
      </c>
      <c r="K21" s="68">
        <f>INDEX('[1]WK 6 B9 2023'!$V$4:$V$84,MATCH($A21,'[1]WK 6 B9 2023'!$K$4:$K$84,0))</f>
        <v>45</v>
      </c>
      <c r="L21" s="68">
        <f>INDEX('[1]WK 7 F9 2023'!$V$4:$V$84,MATCH($A21,'[1]WK 7 F9 2023'!$K$4:$K$84,0))</f>
        <v>40</v>
      </c>
      <c r="M21" s="68">
        <f>INDEX('[1]WK 8 B9 2023'!$V$4:$V$83,MATCH($A21,'[1]WK 8 B9 2023'!$K$4:$K$83,0))</f>
        <v>41</v>
      </c>
      <c r="N21" s="68">
        <f>INDEX('[1]WK 9 F9 2023'!$V$4:$V$83,MATCH($A21,'[1]WK 9 F9 2023'!$K$4:$K$83,0))</f>
        <v>47</v>
      </c>
      <c r="O21" s="68" t="str">
        <f>INDEX('[1]WK 10 B9 2023'!$V$4:$V$83,MATCH($A21,'[1]WK 10 B9 2023'!$K$4:$K$83,0))</f>
        <v/>
      </c>
      <c r="P21" s="84">
        <f>VLOOKUP($A21,'[1]2023 Sign Ups'!$A$2:$T$93,3,FALSE)</f>
        <v>8.1000000000000014</v>
      </c>
      <c r="Q21" s="84">
        <f>AVERAGE(SMALL((D21:F21),{1,2,3}))-$E$1</f>
        <v>7.2666666666666657</v>
      </c>
      <c r="R21" s="69">
        <f t="shared" si="0"/>
        <v>8</v>
      </c>
      <c r="S21" s="70">
        <v>2</v>
      </c>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row>
    <row r="22" spans="1:59" ht="15.75" x14ac:dyDescent="0.25">
      <c r="A22" s="16" t="s">
        <v>80</v>
      </c>
      <c r="B22" s="67" t="str">
        <f>INDEX('[1]2023 Sign Ups'!$B$2:$B$96, MATCH(A22,'[1]2023 Sign Ups'!$A$2:$A$96,0))</f>
        <v>Y</v>
      </c>
      <c r="C22" s="67">
        <f>INDEX('[1]2023 Sign Ups'!$D$2:$D$100, MATCH(A22,'[1]2023 Sign Ups'!$A$2:$A$96,0))</f>
        <v>4</v>
      </c>
      <c r="D22" s="17">
        <f t="shared" si="3"/>
        <v>41.25</v>
      </c>
      <c r="E22" s="17">
        <f t="shared" si="4"/>
        <v>41.25</v>
      </c>
      <c r="F22" s="68">
        <f>INDEX('[1]WK 1 F9 2023'!$V$4:$V$92, MATCH(A22,'[1]WK 1 F9 2023'!$K$4:$K$92,0))</f>
        <v>46</v>
      </c>
      <c r="G22" s="68">
        <f>INDEX('[1]WK 2 B9 2023'!$V$4:$V$85, MATCH($A22,'[1]WK 2 B9 2023'!$K$4:$K$85,0))</f>
        <v>47</v>
      </c>
      <c r="H22" s="68">
        <f>INDEX('[1]WK 3 F9 2023'!$V$4:$V$85,MATCH($A22,'[1]WK 3 F9 2023'!$K$4:$K$85,0))</f>
        <v>49</v>
      </c>
      <c r="I22" s="68">
        <f>INDEX('[1]WK 4 B9 2023'!$V$4:$V$84,MATCH($A22,'[1]WK 4 B9 2023'!$K$4:$K$84,0))</f>
        <v>42</v>
      </c>
      <c r="J22" s="68" t="str">
        <f>INDEX('[1]WK 5 F9 2023'!$V$4:$V$84,MATCH($A22,'[1]WK 5 F9 2023'!$K$4:$K$84,0))</f>
        <v/>
      </c>
      <c r="K22" s="68">
        <f>INDEX('[1]WK 6 B9 2023'!$V$4:$V$84,MATCH($A22,'[1]WK 6 B9 2023'!$K$4:$K$84,0))</f>
        <v>46</v>
      </c>
      <c r="L22" s="68">
        <f>INDEX('[1]WK 7 F9 2023'!$V$4:$V$84,MATCH($A22,'[1]WK 7 F9 2023'!$K$4:$K$84,0))</f>
        <v>40</v>
      </c>
      <c r="M22" s="68">
        <f>INDEX('[1]WK 8 B9 2023'!$V$4:$V$83,MATCH($A22,'[1]WK 8 B9 2023'!$K$4:$K$83,0))</f>
        <v>41</v>
      </c>
      <c r="N22" s="68">
        <f>INDEX('[1]WK 9 F9 2023'!$V$4:$V$83,MATCH($A22,'[1]WK 9 F9 2023'!$K$4:$K$83,0))</f>
        <v>45</v>
      </c>
      <c r="O22" s="68" t="str">
        <f>INDEX('[1]WK 10 B9 2023'!$V$4:$V$83,MATCH($A22,'[1]WK 10 B9 2023'!$K$4:$K$83,0))</f>
        <v/>
      </c>
      <c r="P22" s="84">
        <f>VLOOKUP($A22,'[1]2023 Sign Ups'!$A$2:$T$93,3,FALSE)</f>
        <v>5.8500000000000014</v>
      </c>
      <c r="Q22" s="84">
        <f>AVERAGE(SMALL((D22:F22),{1,2,3}))-$E$1</f>
        <v>7.4333333333333371</v>
      </c>
      <c r="R22" s="69">
        <f t="shared" si="0"/>
        <v>8</v>
      </c>
      <c r="S22" s="70">
        <v>2</v>
      </c>
    </row>
    <row r="23" spans="1:59" ht="15.75" x14ac:dyDescent="0.25">
      <c r="A23" s="16" t="s">
        <v>82</v>
      </c>
      <c r="B23" s="67" t="str">
        <f>INDEX('[1]2023 Sign Ups'!$B$2:$B$96, MATCH(A23,'[1]2023 Sign Ups'!$A$2:$A$96,0))</f>
        <v>Y</v>
      </c>
      <c r="C23" s="67">
        <f>INDEX('[1]2023 Sign Ups'!$D$2:$D$100, MATCH(A23,'[1]2023 Sign Ups'!$A$2:$A$96,0))</f>
        <v>5</v>
      </c>
      <c r="D23" s="48" t="s">
        <v>35</v>
      </c>
      <c r="E23" s="48" t="str">
        <f t="shared" si="4"/>
        <v>TBD</v>
      </c>
      <c r="F23" s="68">
        <f>INDEX('[1]WK 1 F9 2023'!$V$4:$V$92, MATCH(A23,'[1]WK 1 F9 2023'!$K$4:$K$92,0))</f>
        <v>50</v>
      </c>
      <c r="G23" s="68">
        <f>INDEX('[1]WK 2 B9 2023'!$V$4:$V$85, MATCH($A23,'[1]WK 2 B9 2023'!$K$4:$K$85,0))</f>
        <v>47</v>
      </c>
      <c r="H23" s="68">
        <f>INDEX('[1]WK 3 F9 2023'!$V$4:$V$85,MATCH($A23,'[1]WK 3 F9 2023'!$K$4:$K$85,0))</f>
        <v>44</v>
      </c>
      <c r="I23" s="68">
        <f>INDEX('[1]WK 4 B9 2023'!$V$4:$V$84,MATCH($A23,'[1]WK 4 B9 2023'!$K$4:$K$84,0))</f>
        <v>48</v>
      </c>
      <c r="J23" s="68" t="str">
        <f>INDEX('[1]WK 5 F9 2023'!$V$4:$V$84,MATCH($A23,'[1]WK 5 F9 2023'!$K$4:$K$84,0))</f>
        <v/>
      </c>
      <c r="K23" s="68">
        <f>INDEX('[1]WK 6 B9 2023'!$V$4:$V$84,MATCH($A23,'[1]WK 6 B9 2023'!$K$4:$K$84,0))</f>
        <v>51</v>
      </c>
      <c r="L23" s="68">
        <f>INDEX('[1]WK 7 F9 2023'!$V$4:$V$84,MATCH($A23,'[1]WK 7 F9 2023'!$K$4:$K$84,0))</f>
        <v>50</v>
      </c>
      <c r="M23" s="68">
        <f>INDEX('[1]WK 8 B9 2023'!$V$4:$V$83,MATCH($A23,'[1]WK 8 B9 2023'!$K$4:$K$83,0))</f>
        <v>52</v>
      </c>
      <c r="N23" s="68">
        <f>INDEX('[1]WK 9 F9 2023'!$V$4:$V$83,MATCH($A23,'[1]WK 9 F9 2023'!$K$4:$K$83,0))</f>
        <v>48</v>
      </c>
      <c r="O23" s="68" t="str">
        <f>INDEX('[1]WK 10 B9 2023'!$V$4:$V$83,MATCH($A23,'[1]WK 10 B9 2023'!$K$4:$K$83,0))</f>
        <v/>
      </c>
      <c r="P23" s="84" t="s">
        <v>35</v>
      </c>
      <c r="Q23" s="84" t="s">
        <v>35</v>
      </c>
      <c r="R23" s="69">
        <f t="shared" si="0"/>
        <v>8</v>
      </c>
      <c r="S23" s="70">
        <v>1</v>
      </c>
    </row>
    <row r="24" spans="1:59" ht="15.75" x14ac:dyDescent="0.25">
      <c r="A24" s="16" t="s">
        <v>84</v>
      </c>
      <c r="B24" s="67" t="str">
        <f>INDEX('[1]2023 Sign Ups'!$B$2:$B$96, MATCH(A24,'[1]2023 Sign Ups'!$A$2:$A$96,0))</f>
        <v>Y</v>
      </c>
      <c r="C24" s="67">
        <f>INDEX('[1]2023 Sign Ups'!$D$2:$D$100, MATCH(A24,'[1]2023 Sign Ups'!$A$2:$A$96,0))</f>
        <v>7</v>
      </c>
      <c r="D24" s="17">
        <f>P24+35.4</f>
        <v>55.25</v>
      </c>
      <c r="E24" s="17">
        <f t="shared" si="4"/>
        <v>55.25</v>
      </c>
      <c r="F24" s="68">
        <f>INDEX('[1]WK 1 F9 2023'!$V$4:$V$92, MATCH(A24,'[1]WK 1 F9 2023'!$K$4:$K$92,0))</f>
        <v>56</v>
      </c>
      <c r="G24" s="68">
        <f>INDEX('[1]WK 2 B9 2023'!$V$4:$V$85, MATCH($A24,'[1]WK 2 B9 2023'!$K$4:$K$85,0))</f>
        <v>54</v>
      </c>
      <c r="H24" s="68">
        <f>INDEX('[1]WK 3 F9 2023'!$V$4:$V$85,MATCH($A24,'[1]WK 3 F9 2023'!$K$4:$K$85,0))</f>
        <v>58</v>
      </c>
      <c r="I24" s="68">
        <f>INDEX('[1]WK 4 B9 2023'!$V$4:$V$84,MATCH($A24,'[1]WK 4 B9 2023'!$K$4:$K$84,0))</f>
        <v>52</v>
      </c>
      <c r="J24" s="68" t="str">
        <f>INDEX('[1]WK 5 F9 2023'!$V$4:$V$84,MATCH($A24,'[1]WK 5 F9 2023'!$K$4:$K$84,0))</f>
        <v/>
      </c>
      <c r="K24" s="68">
        <f>INDEX('[1]WK 6 B9 2023'!$V$4:$V$84,MATCH($A24,'[1]WK 6 B9 2023'!$K$4:$K$84,0))</f>
        <v>66</v>
      </c>
      <c r="L24" s="68" t="str">
        <f>INDEX('[1]WK 7 F9 2023'!$V$4:$V$84,MATCH($A24,'[1]WK 7 F9 2023'!$K$4:$K$84,0))</f>
        <v/>
      </c>
      <c r="M24" s="68">
        <f>INDEX('[1]WK 8 B9 2023'!$V$4:$V$83,MATCH($A24,'[1]WK 8 B9 2023'!$K$4:$K$83,0))</f>
        <v>56</v>
      </c>
      <c r="N24" s="68">
        <f>INDEX('[1]WK 9 F9 2023'!$V$4:$V$83,MATCH($A24,'[1]WK 9 F9 2023'!$K$4:$K$83,0))</f>
        <v>60</v>
      </c>
      <c r="O24" s="68" t="str">
        <f>INDEX('[1]WK 10 B9 2023'!$V$4:$V$83,MATCH($A24,'[1]WK 10 B9 2023'!$K$4:$K$83,0))</f>
        <v/>
      </c>
      <c r="P24" s="84">
        <f>VLOOKUP($A24,'[1]2023 Sign Ups'!$A$2:$T$93,3,FALSE)</f>
        <v>19.850000000000001</v>
      </c>
      <c r="Q24" s="84">
        <f>AVERAGE(SMALL((D24:F24),{1,2,3}))-$E$1</f>
        <v>20.100000000000001</v>
      </c>
      <c r="R24" s="69">
        <f t="shared" si="0"/>
        <v>7</v>
      </c>
      <c r="S24" s="70">
        <v>2</v>
      </c>
    </row>
    <row r="25" spans="1:59" ht="15.75" x14ac:dyDescent="0.25">
      <c r="A25" s="16" t="s">
        <v>76</v>
      </c>
      <c r="B25" s="67" t="str">
        <f>INDEX('[1]2023 Sign Ups'!$B$2:$B$96, MATCH(A25,'[1]2023 Sign Ups'!$A$2:$A$96,0))</f>
        <v>Y</v>
      </c>
      <c r="C25" s="67">
        <f>INDEX('[1]2023 Sign Ups'!$D$2:$D$100, MATCH(A25,'[1]2023 Sign Ups'!$A$2:$A$96,0))</f>
        <v>8</v>
      </c>
      <c r="D25" s="17">
        <f>P25+35.4</f>
        <v>37.75</v>
      </c>
      <c r="E25" s="17">
        <f t="shared" si="4"/>
        <v>37.75</v>
      </c>
      <c r="F25" s="68">
        <f>INDEX('[1]WK 1 F9 2023'!$V$4:$V$92, MATCH(A25,'[1]WK 1 F9 2023'!$K$4:$K$92,0))</f>
        <v>37</v>
      </c>
      <c r="G25" s="68">
        <f>INDEX('[1]WK 2 B9 2023'!$V$4:$V$85, MATCH($A25,'[1]WK 2 B9 2023'!$K$4:$K$85,0))</f>
        <v>38</v>
      </c>
      <c r="H25" s="68">
        <f>INDEX('[1]WK 3 F9 2023'!$V$4:$V$85,MATCH($A25,'[1]WK 3 F9 2023'!$K$4:$K$85,0))</f>
        <v>36</v>
      </c>
      <c r="I25" s="68">
        <f>INDEX('[1]WK 4 B9 2023'!$V$4:$V$84,MATCH($A25,'[1]WK 4 B9 2023'!$K$4:$K$84,0))</f>
        <v>41</v>
      </c>
      <c r="J25" s="68" t="str">
        <f>INDEX('[1]WK 5 F9 2023'!$V$4:$V$84,MATCH($A25,'[1]WK 5 F9 2023'!$K$4:$K$84,0))</f>
        <v/>
      </c>
      <c r="K25" s="68">
        <f>INDEX('[1]WK 6 B9 2023'!$V$4:$V$84,MATCH($A25,'[1]WK 6 B9 2023'!$K$4:$K$84,0))</f>
        <v>39</v>
      </c>
      <c r="L25" s="68">
        <f>INDEX('[1]WK 7 F9 2023'!$V$4:$V$84,MATCH($A25,'[1]WK 7 F9 2023'!$K$4:$K$84,0))</f>
        <v>34</v>
      </c>
      <c r="M25" s="68">
        <f>INDEX('[1]WK 8 B9 2023'!$V$4:$V$83,MATCH($A25,'[1]WK 8 B9 2023'!$K$4:$K$83,0))</f>
        <v>41</v>
      </c>
      <c r="N25" s="68">
        <f>INDEX('[1]WK 9 F9 2023'!$V$4:$V$83,MATCH($A25,'[1]WK 9 F9 2023'!$K$4:$K$83,0))</f>
        <v>39</v>
      </c>
      <c r="O25" s="68" t="str">
        <f>INDEX('[1]WK 10 B9 2023'!$V$4:$V$83,MATCH($A25,'[1]WK 10 B9 2023'!$K$4:$K$83,0))</f>
        <v/>
      </c>
      <c r="P25" s="84">
        <f>VLOOKUP($A25,'[1]2023 Sign Ups'!$A$2:$T$93,3,FALSE)</f>
        <v>2.3500000000000014</v>
      </c>
      <c r="Q25" s="84">
        <f>AVERAGE(SMALL((D25:F25),{1,2,3}))-$E$1</f>
        <v>2.1000000000000014</v>
      </c>
      <c r="R25" s="69">
        <f t="shared" si="0"/>
        <v>8</v>
      </c>
      <c r="S25" s="70">
        <v>2</v>
      </c>
    </row>
    <row r="26" spans="1:59" ht="15.75" x14ac:dyDescent="0.25">
      <c r="A26" s="16" t="s">
        <v>59</v>
      </c>
      <c r="B26" s="67" t="str">
        <f>INDEX('[1]2023 Sign Ups'!$B$2:$B$96, MATCH(A26,'[1]2023 Sign Ups'!$A$2:$A$96,0))</f>
        <v>Y</v>
      </c>
      <c r="C26" s="67">
        <f>INDEX('[1]2023 Sign Ups'!$D$2:$D$100, MATCH(A26,'[1]2023 Sign Ups'!$A$2:$A$96,0))</f>
        <v>2</v>
      </c>
      <c r="D26" s="17">
        <f>P26+35.4</f>
        <v>41.75</v>
      </c>
      <c r="E26" s="17">
        <f t="shared" si="4"/>
        <v>41.75</v>
      </c>
      <c r="F26" s="68">
        <f>INDEX('[1]WK 1 F9 2023'!$V$4:$V$92, MATCH(A26,'[1]WK 1 F9 2023'!$K$4:$K$92,0))</f>
        <v>46</v>
      </c>
      <c r="G26" s="68">
        <f>INDEX('[1]WK 2 B9 2023'!$V$4:$V$85, MATCH($A26,'[1]WK 2 B9 2023'!$K$4:$K$85,0))</f>
        <v>41</v>
      </c>
      <c r="H26" s="68">
        <f>INDEX('[1]WK 3 F9 2023'!$V$4:$V$85,MATCH($A26,'[1]WK 3 F9 2023'!$K$4:$K$85,0))</f>
        <v>42</v>
      </c>
      <c r="I26" s="68">
        <f>INDEX('[1]WK 4 B9 2023'!$V$4:$V$84,MATCH($A26,'[1]WK 4 B9 2023'!$K$4:$K$84,0))</f>
        <v>38</v>
      </c>
      <c r="J26" s="68" t="str">
        <f>INDEX('[1]WK 5 F9 2023'!$V$4:$V$84,MATCH($A26,'[1]WK 5 F9 2023'!$K$4:$K$84,0))</f>
        <v/>
      </c>
      <c r="K26" s="68">
        <f>INDEX('[1]WK 6 B9 2023'!$V$4:$V$84,MATCH($A26,'[1]WK 6 B9 2023'!$K$4:$K$84,0))</f>
        <v>46</v>
      </c>
      <c r="L26" s="68">
        <f>INDEX('[1]WK 7 F9 2023'!$V$4:$V$84,MATCH($A26,'[1]WK 7 F9 2023'!$K$4:$K$84,0))</f>
        <v>45</v>
      </c>
      <c r="M26" s="68">
        <f>INDEX('[1]WK 8 B9 2023'!$V$4:$V$83,MATCH($A26,'[1]WK 8 B9 2023'!$K$4:$K$83,0))</f>
        <v>49</v>
      </c>
      <c r="N26" s="68">
        <f>INDEX('[1]WK 9 F9 2023'!$V$4:$V$83,MATCH($A26,'[1]WK 9 F9 2023'!$K$4:$K$83,0))</f>
        <v>42</v>
      </c>
      <c r="O26" s="68" t="str">
        <f>INDEX('[1]WK 10 B9 2023'!$V$4:$V$83,MATCH($A26,'[1]WK 10 B9 2023'!$K$4:$K$83,0))</f>
        <v/>
      </c>
      <c r="P26" s="84">
        <f>VLOOKUP($A26,'[1]2023 Sign Ups'!$A$2:$T$93,3,FALSE)</f>
        <v>6.3500000000000014</v>
      </c>
      <c r="Q26" s="84">
        <f>AVERAGE(SMALL((D26:F26),{1,2,3}))-$E$1</f>
        <v>7.7666666666666657</v>
      </c>
      <c r="R26" s="69">
        <f t="shared" si="0"/>
        <v>8</v>
      </c>
      <c r="S26" s="70">
        <v>2</v>
      </c>
    </row>
    <row r="27" spans="1:59" ht="15.75" x14ac:dyDescent="0.25">
      <c r="A27" s="16" t="s">
        <v>90</v>
      </c>
      <c r="B27" s="67" t="str">
        <f>INDEX('[1]2023 Sign Ups'!$B$2:$B$96, MATCH(A27,'[1]2023 Sign Ups'!$A$2:$A$96,0))</f>
        <v>Y</v>
      </c>
      <c r="C27" s="67">
        <f>INDEX('[1]2023 Sign Ups'!$D$2:$D$100, MATCH(A27,'[1]2023 Sign Ups'!$A$2:$A$96,0))</f>
        <v>5</v>
      </c>
      <c r="D27" s="17">
        <f>P27+35.4</f>
        <v>37</v>
      </c>
      <c r="E27" s="17">
        <f t="shared" si="4"/>
        <v>37</v>
      </c>
      <c r="F27" s="68" t="str">
        <f>INDEX('[1]WK 1 F9 2023'!$V$4:$V$92, MATCH(A27,'[1]WK 1 F9 2023'!$K$4:$K$92,0))</f>
        <v/>
      </c>
      <c r="G27" s="68">
        <f>INDEX('[1]WK 2 B9 2023'!$V$4:$V$85, MATCH($A27,'[1]WK 2 B9 2023'!$K$4:$K$85,0))</f>
        <v>36</v>
      </c>
      <c r="H27" s="68">
        <f>INDEX('[1]WK 3 F9 2023'!$V$4:$V$85,MATCH($A27,'[1]WK 3 F9 2023'!$K$4:$K$85,0))</f>
        <v>37</v>
      </c>
      <c r="I27" s="68" t="str">
        <f>INDEX('[1]WK 4 B9 2023'!$V$4:$V$84,MATCH($A27,'[1]WK 4 B9 2023'!$K$4:$K$84,0))</f>
        <v/>
      </c>
      <c r="J27" s="68" t="str">
        <f>INDEX('[1]WK 5 F9 2023'!$V$4:$V$84,MATCH($A27,'[1]WK 5 F9 2023'!$K$4:$K$84,0))</f>
        <v/>
      </c>
      <c r="K27" s="68">
        <f>INDEX('[1]WK 6 B9 2023'!$V$4:$V$84,MATCH($A27,'[1]WK 6 B9 2023'!$K$4:$K$84,0))</f>
        <v>38</v>
      </c>
      <c r="L27" s="68">
        <f>INDEX('[1]WK 7 F9 2023'!$V$4:$V$84,MATCH($A27,'[1]WK 7 F9 2023'!$K$4:$K$84,0))</f>
        <v>38</v>
      </c>
      <c r="M27" s="68">
        <f>INDEX('[1]WK 8 B9 2023'!$V$4:$V$83,MATCH($A27,'[1]WK 8 B9 2023'!$K$4:$K$83,0))</f>
        <v>37</v>
      </c>
      <c r="N27" s="68">
        <f>INDEX('[1]WK 9 F9 2023'!$V$4:$V$83,MATCH($A27,'[1]WK 9 F9 2023'!$K$4:$K$83,0))</f>
        <v>34</v>
      </c>
      <c r="O27" s="68" t="str">
        <f>INDEX('[1]WK 10 B9 2023'!$V$4:$V$83,MATCH($A27,'[1]WK 10 B9 2023'!$K$4:$K$83,0))</f>
        <v/>
      </c>
      <c r="P27" s="84">
        <f>VLOOKUP($A27,'[1]2023 Sign Ups'!$A$2:$T$93,3,FALSE)</f>
        <v>1.6000000000000014</v>
      </c>
      <c r="Q27" s="84">
        <f>AVERAGE(SMALL((D27:F27),{1,2}))-$E$1</f>
        <v>1.6000000000000014</v>
      </c>
      <c r="R27" s="69">
        <f t="shared" si="0"/>
        <v>6</v>
      </c>
      <c r="S27" s="70">
        <v>2</v>
      </c>
    </row>
    <row r="28" spans="1:59" ht="15.75" x14ac:dyDescent="0.25">
      <c r="A28" s="16" t="s">
        <v>61</v>
      </c>
      <c r="B28" s="67" t="str">
        <f>INDEX('[1]2023 Sign Ups'!$B$2:$B$96, MATCH(A28,'[1]2023 Sign Ups'!$A$2:$A$96,0))</f>
        <v>Y</v>
      </c>
      <c r="C28" s="67">
        <f>INDEX('[1]2023 Sign Ups'!$D$2:$D$100, MATCH(A28,'[1]2023 Sign Ups'!$A$2:$A$96,0))</f>
        <v>1</v>
      </c>
      <c r="D28" s="17">
        <f>P28+35.4</f>
        <v>41.674999999999997</v>
      </c>
      <c r="E28" s="17">
        <f t="shared" si="4"/>
        <v>41.674999999999997</v>
      </c>
      <c r="F28" s="68" t="str">
        <f>INDEX('[1]WK 1 F9 2023'!$V$4:$V$92, MATCH(A28,'[1]WK 1 F9 2023'!$K$4:$K$92,0))</f>
        <v/>
      </c>
      <c r="G28" s="68">
        <f>INDEX('[1]WK 2 B9 2023'!$V$4:$V$85, MATCH($A28,'[1]WK 2 B9 2023'!$K$4:$K$85,0))</f>
        <v>43</v>
      </c>
      <c r="H28" s="68">
        <f>INDEX('[1]WK 3 F9 2023'!$V$4:$V$85,MATCH($A28,'[1]WK 3 F9 2023'!$K$4:$K$85,0))</f>
        <v>42</v>
      </c>
      <c r="I28" s="68">
        <f>INDEX('[1]WK 4 B9 2023'!$V$4:$V$84,MATCH($A28,'[1]WK 4 B9 2023'!$K$4:$K$84,0))</f>
        <v>44</v>
      </c>
      <c r="J28" s="68" t="str">
        <f>INDEX('[1]WK 5 F9 2023'!$V$4:$V$84,MATCH($A28,'[1]WK 5 F9 2023'!$K$4:$K$84,0))</f>
        <v/>
      </c>
      <c r="K28" s="68">
        <f>INDEX('[1]WK 6 B9 2023'!$V$4:$V$84,MATCH($A28,'[1]WK 6 B9 2023'!$K$4:$K$84,0))</f>
        <v>49</v>
      </c>
      <c r="L28" s="68" t="str">
        <f>INDEX('[1]WK 7 F9 2023'!$V$4:$V$84,MATCH($A28,'[1]WK 7 F9 2023'!$K$4:$K$84,0))</f>
        <v/>
      </c>
      <c r="M28" s="68">
        <f>INDEX('[1]WK 8 B9 2023'!$V$4:$V$83,MATCH($A28,'[1]WK 8 B9 2023'!$K$4:$K$83,0))</f>
        <v>42</v>
      </c>
      <c r="N28" s="68">
        <f>INDEX('[1]WK 9 F9 2023'!$V$4:$V$83,MATCH($A28,'[1]WK 9 F9 2023'!$K$4:$K$83,0))</f>
        <v>44</v>
      </c>
      <c r="O28" s="68" t="str">
        <f>INDEX('[1]WK 10 B9 2023'!$V$4:$V$83,MATCH($A28,'[1]WK 10 B9 2023'!$K$4:$K$83,0))</f>
        <v/>
      </c>
      <c r="P28" s="84">
        <f>VLOOKUP($A28,'[1]2023 Sign Ups'!$A$2:$T$93,3,FALSE)</f>
        <v>6.2749999999999986</v>
      </c>
      <c r="Q28" s="84">
        <f>AVERAGE(SMALL((D28:F28),{1,2}))-$E$1</f>
        <v>6.2749999999999986</v>
      </c>
      <c r="R28" s="69">
        <f t="shared" si="0"/>
        <v>6</v>
      </c>
      <c r="S28" s="70">
        <v>2</v>
      </c>
    </row>
    <row r="29" spans="1:59" ht="15.75" x14ac:dyDescent="0.25">
      <c r="A29" s="16" t="s">
        <v>45</v>
      </c>
      <c r="B29" s="67" t="str">
        <f>INDEX('[1]2023 Sign Ups'!$B$2:$B$96, MATCH(A29,'[1]2023 Sign Ups'!$A$2:$A$96,0))</f>
        <v>Y</v>
      </c>
      <c r="C29" s="67">
        <f>INDEX('[1]2023 Sign Ups'!$D$2:$D$100, MATCH(A29,'[1]2023 Sign Ups'!$A$2:$A$96,0))</f>
        <v>1</v>
      </c>
      <c r="D29" s="48" t="s">
        <v>35</v>
      </c>
      <c r="E29" s="48" t="str">
        <f t="shared" si="4"/>
        <v>TBD</v>
      </c>
      <c r="F29" s="68">
        <f>INDEX('[1]WK 1 F9 2023'!$V$4:$V$92, MATCH(A29,'[1]WK 1 F9 2023'!$K$4:$K$92,0))</f>
        <v>44</v>
      </c>
      <c r="G29" s="68">
        <f>INDEX('[1]WK 2 B9 2023'!$V$4:$V$85, MATCH($A29,'[1]WK 2 B9 2023'!$K$4:$K$85,0))</f>
        <v>47</v>
      </c>
      <c r="H29" s="68">
        <f>INDEX('[1]WK 3 F9 2023'!$V$4:$V$85,MATCH($A29,'[1]WK 3 F9 2023'!$K$4:$K$85,0))</f>
        <v>44</v>
      </c>
      <c r="I29" s="68">
        <f>INDEX('[1]WK 4 B9 2023'!$V$4:$V$84,MATCH($A29,'[1]WK 4 B9 2023'!$K$4:$K$84,0))</f>
        <v>42</v>
      </c>
      <c r="J29" s="68" t="str">
        <f>INDEX('[1]WK 5 F9 2023'!$V$4:$V$84,MATCH($A29,'[1]WK 5 F9 2023'!$K$4:$K$84,0))</f>
        <v/>
      </c>
      <c r="K29" s="68">
        <f>INDEX('[1]WK 6 B9 2023'!$V$4:$V$84,MATCH($A29,'[1]WK 6 B9 2023'!$K$4:$K$84,0))</f>
        <v>44</v>
      </c>
      <c r="L29" s="68">
        <f>INDEX('[1]WK 7 F9 2023'!$V$4:$V$84,MATCH($A29,'[1]WK 7 F9 2023'!$K$4:$K$84,0))</f>
        <v>38</v>
      </c>
      <c r="M29" s="68">
        <f>INDEX('[1]WK 8 B9 2023'!$V$4:$V$83,MATCH($A29,'[1]WK 8 B9 2023'!$K$4:$K$83,0))</f>
        <v>41</v>
      </c>
      <c r="N29" s="68">
        <f>INDEX('[1]WK 9 F9 2023'!$V$4:$V$83,MATCH($A29,'[1]WK 9 F9 2023'!$K$4:$K$83,0))</f>
        <v>40</v>
      </c>
      <c r="O29" s="68" t="str">
        <f>INDEX('[1]WK 10 B9 2023'!$V$4:$V$83,MATCH($A29,'[1]WK 10 B9 2023'!$K$4:$K$83,0))</f>
        <v/>
      </c>
      <c r="P29" s="84" t="s">
        <v>35</v>
      </c>
      <c r="Q29" s="84" t="s">
        <v>35</v>
      </c>
      <c r="R29" s="69">
        <f t="shared" si="0"/>
        <v>8</v>
      </c>
      <c r="S29" s="70">
        <v>1</v>
      </c>
    </row>
    <row r="30" spans="1:59" ht="15.75" x14ac:dyDescent="0.25">
      <c r="A30" s="16" t="s">
        <v>97</v>
      </c>
      <c r="B30" s="67" t="str">
        <f>INDEX('[1]2023 Sign Ups'!$B$2:$B$96, MATCH(A30,'[1]2023 Sign Ups'!$A$2:$A$96,0))</f>
        <v>Y</v>
      </c>
      <c r="C30" s="67">
        <f>INDEX('[1]2023 Sign Ups'!$D$2:$D$100, MATCH(A30,'[1]2023 Sign Ups'!$A$2:$A$96,0))</f>
        <v>4</v>
      </c>
      <c r="D30" s="17">
        <f>P30+35.4</f>
        <v>43.666666666666664</v>
      </c>
      <c r="E30" s="17">
        <f t="shared" si="4"/>
        <v>43.666666666666664</v>
      </c>
      <c r="F30" s="68" t="str">
        <f>INDEX('[1]WK 1 F9 2023'!$V$4:$V$92, MATCH(A30,'[1]WK 1 F9 2023'!$K$4:$K$92,0))</f>
        <v/>
      </c>
      <c r="G30" s="68" t="str">
        <f>INDEX('[1]WK 2 B9 2023'!$V$4:$V$85, MATCH($A30,'[1]WK 2 B9 2023'!$K$4:$K$85,0))</f>
        <v/>
      </c>
      <c r="H30" s="68" t="str">
        <f>INDEX('[1]WK 3 F9 2023'!$V$4:$V$85,MATCH($A30,'[1]WK 3 F9 2023'!$K$4:$K$85,0))</f>
        <v/>
      </c>
      <c r="I30" s="68" t="str">
        <f>INDEX('[1]WK 4 B9 2023'!$V$4:$V$84,MATCH($A30,'[1]WK 4 B9 2023'!$K$4:$K$84,0))</f>
        <v/>
      </c>
      <c r="J30" s="68" t="str">
        <f>INDEX('[1]WK 5 F9 2023'!$V$4:$V$84,MATCH($A30,'[1]WK 5 F9 2023'!$K$4:$K$84,0))</f>
        <v/>
      </c>
      <c r="K30" s="68">
        <f>INDEX('[1]WK 6 B9 2023'!$V$4:$V$84,MATCH($A30,'[1]WK 6 B9 2023'!$K$4:$K$84,0))</f>
        <v>45</v>
      </c>
      <c r="L30" s="68">
        <f>INDEX('[1]WK 7 F9 2023'!$V$4:$V$84,MATCH($A30,'[1]WK 7 F9 2023'!$K$4:$K$84,0))</f>
        <v>47</v>
      </c>
      <c r="M30" s="68" t="str">
        <f>INDEX('[1]WK 8 B9 2023'!$V$4:$V$83,MATCH($A30,'[1]WK 8 B9 2023'!$K$4:$K$83,0))</f>
        <v/>
      </c>
      <c r="N30" s="68">
        <f>INDEX('[1]WK 9 F9 2023'!$V$4:$V$83,MATCH($A30,'[1]WK 9 F9 2023'!$K$4:$K$83,0))</f>
        <v>42</v>
      </c>
      <c r="O30" s="68" t="str">
        <f>INDEX('[1]WK 10 B9 2023'!$V$4:$V$83,MATCH($A30,'[1]WK 10 B9 2023'!$K$4:$K$83,0))</f>
        <v/>
      </c>
      <c r="P30" s="84">
        <f>VLOOKUP($A30,'[1]2023 Sign Ups'!$A$2:$T$93,3,FALSE)</f>
        <v>8.2666666666666657</v>
      </c>
      <c r="Q30" s="84">
        <f>AVERAGE(SMALL((D30:F30),{1,2}))-$E$1</f>
        <v>8.2666666666666657</v>
      </c>
      <c r="R30" s="69">
        <f t="shared" si="0"/>
        <v>3</v>
      </c>
      <c r="S30" s="70">
        <v>2</v>
      </c>
    </row>
    <row r="31" spans="1:59" ht="15.75" x14ac:dyDescent="0.25">
      <c r="A31" s="16" t="s">
        <v>62</v>
      </c>
      <c r="B31" s="67" t="str">
        <f>INDEX('[1]2023 Sign Ups'!$B$2:$B$96, MATCH(A31,'[1]2023 Sign Ups'!$A$2:$A$96,0))</f>
        <v>Y</v>
      </c>
      <c r="C31" s="67">
        <f>INDEX('[1]2023 Sign Ups'!$D$2:$D$100, MATCH(A31,'[1]2023 Sign Ups'!$A$2:$A$96,0))</f>
        <v>2</v>
      </c>
      <c r="D31" s="17">
        <f>P31+35.4</f>
        <v>39.75</v>
      </c>
      <c r="E31" s="17">
        <f t="shared" si="4"/>
        <v>39.75</v>
      </c>
      <c r="F31" s="68">
        <f>INDEX('[1]WK 1 F9 2023'!$V$4:$V$92, MATCH(A31,'[1]WK 1 F9 2023'!$K$4:$K$92,0))</f>
        <v>47</v>
      </c>
      <c r="G31" s="68">
        <f>INDEX('[1]WK 2 B9 2023'!$V$4:$V$85, MATCH($A31,'[1]WK 2 B9 2023'!$K$4:$K$85,0))</f>
        <v>47</v>
      </c>
      <c r="H31" s="68">
        <f>INDEX('[1]WK 3 F9 2023'!$V$4:$V$85,MATCH($A31,'[1]WK 3 F9 2023'!$K$4:$K$85,0))</f>
        <v>42</v>
      </c>
      <c r="I31" s="68">
        <f>INDEX('[1]WK 4 B9 2023'!$V$4:$V$84,MATCH($A31,'[1]WK 4 B9 2023'!$K$4:$K$84,0))</f>
        <v>46</v>
      </c>
      <c r="J31" s="68" t="str">
        <f>INDEX('[1]WK 5 F9 2023'!$V$4:$V$84,MATCH($A31,'[1]WK 5 F9 2023'!$K$4:$K$84,0))</f>
        <v/>
      </c>
      <c r="K31" s="68">
        <f>INDEX('[1]WK 6 B9 2023'!$V$4:$V$84,MATCH($A31,'[1]WK 6 B9 2023'!$K$4:$K$84,0))</f>
        <v>41</v>
      </c>
      <c r="L31" s="68">
        <f>INDEX('[1]WK 7 F9 2023'!$V$4:$V$84,MATCH($A31,'[1]WK 7 F9 2023'!$K$4:$K$84,0))</f>
        <v>40</v>
      </c>
      <c r="M31" s="68">
        <f>INDEX('[1]WK 8 B9 2023'!$V$4:$V$83,MATCH($A31,'[1]WK 8 B9 2023'!$K$4:$K$83,0))</f>
        <v>39</v>
      </c>
      <c r="N31" s="68">
        <f>INDEX('[1]WK 9 F9 2023'!$V$4:$V$83,MATCH($A31,'[1]WK 9 F9 2023'!$K$4:$K$83,0))</f>
        <v>37</v>
      </c>
      <c r="O31" s="68" t="str">
        <f>INDEX('[1]WK 10 B9 2023'!$V$4:$V$83,MATCH($A31,'[1]WK 10 B9 2023'!$K$4:$K$83,0))</f>
        <v/>
      </c>
      <c r="P31" s="84">
        <f>VLOOKUP($A31,'[1]2023 Sign Ups'!$A$2:$T$93,3,FALSE)</f>
        <v>4.3500000000000014</v>
      </c>
      <c r="Q31" s="84">
        <f>AVERAGE(SMALL((D31:F31),{1,2,3}))-$E$1</f>
        <v>6.7666666666666657</v>
      </c>
      <c r="R31" s="69">
        <f t="shared" si="0"/>
        <v>8</v>
      </c>
      <c r="S31" s="70">
        <v>2</v>
      </c>
    </row>
    <row r="32" spans="1:59" ht="15.75" x14ac:dyDescent="0.25">
      <c r="A32" s="16" t="s">
        <v>37</v>
      </c>
      <c r="B32" s="67" t="str">
        <f>INDEX('[1]2023 Sign Ups'!$B$2:$B$96, MATCH(A32,'[1]2023 Sign Ups'!$A$2:$A$96,0))</f>
        <v>Y</v>
      </c>
      <c r="C32" s="67">
        <f>INDEX('[1]2023 Sign Ups'!$D$2:$D$100, MATCH(A32,'[1]2023 Sign Ups'!$A$2:$A$96,0))</f>
        <v>2</v>
      </c>
      <c r="D32" s="17">
        <f>P32+35.4</f>
        <v>41.5</v>
      </c>
      <c r="E32" s="17">
        <f t="shared" si="4"/>
        <v>41.5</v>
      </c>
      <c r="F32" s="68">
        <f>INDEX('[1]WK 1 F9 2023'!$V$4:$V$92, MATCH(A32,'[1]WK 1 F9 2023'!$K$4:$K$92,0))</f>
        <v>41</v>
      </c>
      <c r="G32" s="68">
        <f>INDEX('[1]WK 2 B9 2023'!$V$4:$V$85, MATCH($A32,'[1]WK 2 B9 2023'!$K$4:$K$85,0))</f>
        <v>42</v>
      </c>
      <c r="H32" s="68">
        <f>INDEX('[1]WK 3 F9 2023'!$V$4:$V$85,MATCH($A32,'[1]WK 3 F9 2023'!$K$4:$K$85,0))</f>
        <v>47</v>
      </c>
      <c r="I32" s="68">
        <f>INDEX('[1]WK 4 B9 2023'!$V$4:$V$84,MATCH($A32,'[1]WK 4 B9 2023'!$K$4:$K$84,0))</f>
        <v>38</v>
      </c>
      <c r="J32" s="68" t="str">
        <f>INDEX('[1]WK 5 F9 2023'!$V$4:$V$84,MATCH($A32,'[1]WK 5 F9 2023'!$K$4:$K$84,0))</f>
        <v/>
      </c>
      <c r="K32" s="68">
        <f>INDEX('[1]WK 6 B9 2023'!$V$4:$V$84,MATCH($A32,'[1]WK 6 B9 2023'!$K$4:$K$84,0))</f>
        <v>45</v>
      </c>
      <c r="L32" s="68">
        <f>INDEX('[1]WK 7 F9 2023'!$V$4:$V$84,MATCH($A32,'[1]WK 7 F9 2023'!$K$4:$K$84,0))</f>
        <v>39</v>
      </c>
      <c r="M32" s="68" t="str">
        <f>INDEX('[1]WK 8 B9 2023'!$V$4:$V$83,MATCH($A32,'[1]WK 8 B9 2023'!$K$4:$K$83,0))</f>
        <v/>
      </c>
      <c r="N32" s="68">
        <f>INDEX('[1]WK 9 F9 2023'!$V$4:$V$83,MATCH($A32,'[1]WK 9 F9 2023'!$K$4:$K$83,0))</f>
        <v>46</v>
      </c>
      <c r="O32" s="68" t="str">
        <f>INDEX('[1]WK 10 B9 2023'!$V$4:$V$83,MATCH($A32,'[1]WK 10 B9 2023'!$K$4:$K$83,0))</f>
        <v/>
      </c>
      <c r="P32" s="84">
        <f>VLOOKUP($A32,'[1]2023 Sign Ups'!$A$2:$T$93,3,FALSE)</f>
        <v>6.1000000000000014</v>
      </c>
      <c r="Q32" s="84">
        <f>AVERAGE(SMALL((D32:F32),{1,2,3}))-$E$1</f>
        <v>5.9333333333333371</v>
      </c>
      <c r="R32" s="69">
        <f t="shared" si="0"/>
        <v>7</v>
      </c>
      <c r="S32" s="70">
        <v>2</v>
      </c>
    </row>
    <row r="33" spans="1:19" ht="15.75" x14ac:dyDescent="0.25">
      <c r="A33" s="16" t="s">
        <v>87</v>
      </c>
      <c r="B33" s="67" t="str">
        <f>INDEX('[1]2023 Sign Ups'!$B$2:$B$96, MATCH(A33,'[1]2023 Sign Ups'!$A$2:$A$96,0))</f>
        <v>Y</v>
      </c>
      <c r="C33" s="67">
        <f>INDEX('[1]2023 Sign Ups'!$D$2:$D$100, MATCH(A33,'[1]2023 Sign Ups'!$A$2:$A$96,0))</f>
        <v>3</v>
      </c>
      <c r="D33" s="17">
        <f>P33+35.4</f>
        <v>40.25</v>
      </c>
      <c r="E33" s="17">
        <f t="shared" si="4"/>
        <v>40.25</v>
      </c>
      <c r="F33" s="68">
        <f>INDEX('[1]WK 1 F9 2023'!$V$4:$V$92, MATCH(A33,'[1]WK 1 F9 2023'!$K$4:$K$92,0))</f>
        <v>46</v>
      </c>
      <c r="G33" s="68">
        <f>INDEX('[1]WK 2 B9 2023'!$V$4:$V$85, MATCH($A33,'[1]WK 2 B9 2023'!$K$4:$K$85,0))</f>
        <v>40</v>
      </c>
      <c r="H33" s="68">
        <f>INDEX('[1]WK 3 F9 2023'!$V$4:$V$85,MATCH($A33,'[1]WK 3 F9 2023'!$K$4:$K$85,0))</f>
        <v>39</v>
      </c>
      <c r="I33" s="68">
        <f>INDEX('[1]WK 4 B9 2023'!$V$4:$V$84,MATCH($A33,'[1]WK 4 B9 2023'!$K$4:$K$84,0))</f>
        <v>43</v>
      </c>
      <c r="J33" s="68" t="str">
        <f>INDEX('[1]WK 5 F9 2023'!$V$4:$V$84,MATCH($A33,'[1]WK 5 F9 2023'!$K$4:$K$84,0))</f>
        <v/>
      </c>
      <c r="K33" s="68">
        <f>INDEX('[1]WK 6 B9 2023'!$V$4:$V$84,MATCH($A33,'[1]WK 6 B9 2023'!$K$4:$K$84,0))</f>
        <v>37</v>
      </c>
      <c r="L33" s="68">
        <f>INDEX('[1]WK 7 F9 2023'!$V$4:$V$84,MATCH($A33,'[1]WK 7 F9 2023'!$K$4:$K$84,0))</f>
        <v>36</v>
      </c>
      <c r="M33" s="68" t="str">
        <f>INDEX('[1]WK 8 B9 2023'!$V$4:$V$83,MATCH($A33,'[1]WK 8 B9 2023'!$K$4:$K$83,0))</f>
        <v/>
      </c>
      <c r="N33" s="68">
        <f>INDEX('[1]WK 9 F9 2023'!$V$4:$V$83,MATCH($A33,'[1]WK 9 F9 2023'!$K$4:$K$83,0))</f>
        <v>44</v>
      </c>
      <c r="O33" s="68" t="str">
        <f>INDEX('[1]WK 10 B9 2023'!$V$4:$V$83,MATCH($A33,'[1]WK 10 B9 2023'!$K$4:$K$83,0))</f>
        <v/>
      </c>
      <c r="P33" s="84">
        <f>VLOOKUP($A33,'[1]2023 Sign Ups'!$A$2:$T$93,3,FALSE)</f>
        <v>4.8500000000000014</v>
      </c>
      <c r="Q33" s="84">
        <f>AVERAGE(SMALL((D33:F33),{1,2,3}))-$E$1</f>
        <v>6.7666666666666657</v>
      </c>
      <c r="R33" s="69">
        <f t="shared" si="0"/>
        <v>7</v>
      </c>
      <c r="S33" s="70">
        <v>2</v>
      </c>
    </row>
    <row r="34" spans="1:19" ht="15.75" x14ac:dyDescent="0.25">
      <c r="A34" s="16" t="s">
        <v>100</v>
      </c>
      <c r="B34" s="67" t="str">
        <f>INDEX('[1]2023 Sign Ups'!$B$2:$B$96, MATCH(A34,'[1]2023 Sign Ups'!$A$2:$A$96,0))</f>
        <v>NEW</v>
      </c>
      <c r="C34" s="67">
        <f>INDEX('[1]2023 Sign Ups'!$D$2:$D$100, MATCH(A34,'[1]2023 Sign Ups'!$A$2:$A$96,0))</f>
        <v>4</v>
      </c>
      <c r="D34" s="48" t="s">
        <v>35</v>
      </c>
      <c r="E34" s="48" t="s">
        <v>35</v>
      </c>
      <c r="F34" s="68">
        <f>INDEX('[1]WK 1 F9 2023'!$V$4:$V$92, MATCH(A34,'[1]WK 1 F9 2023'!$K$4:$K$92,0))</f>
        <v>39</v>
      </c>
      <c r="G34" s="68">
        <f>INDEX('[1]WK 2 B9 2023'!$V$4:$V$85, MATCH($A34,'[1]WK 2 B9 2023'!$K$4:$K$85,0))</f>
        <v>44</v>
      </c>
      <c r="H34" s="68">
        <f>INDEX('[1]WK 3 F9 2023'!$V$4:$V$85,MATCH($A34,'[1]WK 3 F9 2023'!$K$4:$K$85,0))</f>
        <v>44</v>
      </c>
      <c r="I34" s="68">
        <f>INDEX('[1]WK 4 B9 2023'!$V$4:$V$84,MATCH($A34,'[1]WK 4 B9 2023'!$K$4:$K$84,0))</f>
        <v>45</v>
      </c>
      <c r="J34" s="68" t="str">
        <f>INDEX('[1]WK 5 F9 2023'!$V$4:$V$84,MATCH($A34,'[1]WK 5 F9 2023'!$K$4:$K$84,0))</f>
        <v/>
      </c>
      <c r="K34" s="68" t="str">
        <f>INDEX('[1]WK 6 B9 2023'!$V$4:$V$84,MATCH($A34,'[1]WK 6 B9 2023'!$K$4:$K$84,0))</f>
        <v/>
      </c>
      <c r="L34" s="68" t="str">
        <f>INDEX('[1]WK 7 F9 2023'!$V$4:$V$84,MATCH($A34,'[1]WK 7 F9 2023'!$K$4:$K$84,0))</f>
        <v/>
      </c>
      <c r="M34" s="68">
        <f>INDEX('[1]WK 8 B9 2023'!$V$4:$V$83,MATCH($A34,'[1]WK 8 B9 2023'!$K$4:$K$83,0))</f>
        <v>44</v>
      </c>
      <c r="N34" s="68">
        <f>INDEX('[1]WK 9 F9 2023'!$V$4:$V$83,MATCH($A34,'[1]WK 9 F9 2023'!$K$4:$K$83,0))</f>
        <v>44</v>
      </c>
      <c r="O34" s="68" t="str">
        <f>INDEX('[1]WK 10 B9 2023'!$V$4:$V$83,MATCH($A34,'[1]WK 10 B9 2023'!$K$4:$K$83,0))</f>
        <v/>
      </c>
      <c r="P34" s="84" t="s">
        <v>35</v>
      </c>
      <c r="Q34" s="84" t="s">
        <v>35</v>
      </c>
      <c r="R34" s="69">
        <f t="shared" si="0"/>
        <v>6</v>
      </c>
      <c r="S34" s="70">
        <v>0</v>
      </c>
    </row>
    <row r="35" spans="1:19" ht="15.75" x14ac:dyDescent="0.25">
      <c r="A35" s="16" t="s">
        <v>79</v>
      </c>
      <c r="B35" s="67" t="str">
        <f>INDEX('[1]2023 Sign Ups'!$B$2:$B$96, MATCH(A35,'[1]2023 Sign Ups'!$A$2:$A$96,0))</f>
        <v>Y</v>
      </c>
      <c r="C35" s="67">
        <f>INDEX('[1]2023 Sign Ups'!$D$2:$D$100, MATCH(A35,'[1]2023 Sign Ups'!$A$2:$A$96,0))</f>
        <v>8</v>
      </c>
      <c r="D35" s="17">
        <f>P35+35.4</f>
        <v>43</v>
      </c>
      <c r="E35" s="17">
        <f>D35</f>
        <v>43</v>
      </c>
      <c r="F35" s="68">
        <f>INDEX('[1]WK 1 F9 2023'!$V$4:$V$92, MATCH(A35,'[1]WK 1 F9 2023'!$K$4:$K$92,0))</f>
        <v>43</v>
      </c>
      <c r="G35" s="68" t="str">
        <f>INDEX('[1]WK 2 B9 2023'!$V$4:$V$85, MATCH($A35,'[1]WK 2 B9 2023'!$K$4:$K$85,0))</f>
        <v/>
      </c>
      <c r="H35" s="68">
        <f>INDEX('[1]WK 3 F9 2023'!$V$4:$V$85,MATCH($A35,'[1]WK 3 F9 2023'!$K$4:$K$85,0))</f>
        <v>46</v>
      </c>
      <c r="I35" s="68" t="str">
        <f>INDEX('[1]WK 4 B9 2023'!$V$4:$V$84,MATCH($A35,'[1]WK 4 B9 2023'!$K$4:$K$84,0))</f>
        <v/>
      </c>
      <c r="J35" s="68" t="str">
        <f>INDEX('[1]WK 5 F9 2023'!$V$4:$V$84,MATCH($A35,'[1]WK 5 F9 2023'!$K$4:$K$84,0))</f>
        <v/>
      </c>
      <c r="K35" s="68">
        <f>INDEX('[1]WK 6 B9 2023'!$V$4:$V$84,MATCH($A35,'[1]WK 6 B9 2023'!$K$4:$K$84,0))</f>
        <v>51</v>
      </c>
      <c r="L35" s="68">
        <f>INDEX('[1]WK 7 F9 2023'!$V$4:$V$84,MATCH($A35,'[1]WK 7 F9 2023'!$K$4:$K$84,0))</f>
        <v>47</v>
      </c>
      <c r="M35" s="68">
        <f>INDEX('[1]WK 8 B9 2023'!$V$4:$V$83,MATCH($A35,'[1]WK 8 B9 2023'!$K$4:$K$83,0))</f>
        <v>43</v>
      </c>
      <c r="N35" s="68">
        <f>INDEX('[1]WK 9 F9 2023'!$V$4:$V$83,MATCH($A35,'[1]WK 9 F9 2023'!$K$4:$K$83,0))</f>
        <v>47</v>
      </c>
      <c r="O35" s="68" t="str">
        <f>INDEX('[1]WK 10 B9 2023'!$V$4:$V$83,MATCH($A35,'[1]WK 10 B9 2023'!$K$4:$K$83,0))</f>
        <v/>
      </c>
      <c r="P35" s="84">
        <f>VLOOKUP($A35,'[1]2023 Sign Ups'!$A$2:$T$93,3,FALSE)</f>
        <v>7.6000000000000014</v>
      </c>
      <c r="Q35" s="84">
        <f>AVERAGE(SMALL((D35:F35),{1,2,3}))-$E$1</f>
        <v>7.6000000000000014</v>
      </c>
      <c r="R35" s="69">
        <f t="shared" ref="R35:R66" si="5">COUNT(F35:O35)</f>
        <v>6</v>
      </c>
      <c r="S35" s="70">
        <v>2</v>
      </c>
    </row>
    <row r="36" spans="1:19" ht="15.75" x14ac:dyDescent="0.25">
      <c r="A36" s="16" t="s">
        <v>96</v>
      </c>
      <c r="B36" s="67" t="str">
        <f>INDEX('[1]2023 Sign Ups'!$B$2:$B$96, MATCH(A36,'[1]2023 Sign Ups'!$A$2:$A$96,0))</f>
        <v>Y</v>
      </c>
      <c r="C36" s="67">
        <f>INDEX('[1]2023 Sign Ups'!$D$2:$D$100, MATCH(A36,'[1]2023 Sign Ups'!$A$2:$A$96,0))</f>
        <v>8</v>
      </c>
      <c r="D36" s="17">
        <f>P36+35.4</f>
        <v>45.25</v>
      </c>
      <c r="E36" s="17">
        <f>D36</f>
        <v>45.25</v>
      </c>
      <c r="F36" s="68" t="str">
        <f>INDEX('[1]WK 1 F9 2023'!$V$4:$V$92, MATCH(A36,'[1]WK 1 F9 2023'!$K$4:$K$92,0))</f>
        <v/>
      </c>
      <c r="G36" s="68" t="str">
        <f>INDEX('[1]WK 2 B9 2023'!$V$4:$V$85, MATCH($A36,'[1]WK 2 B9 2023'!$K$4:$K$85,0))</f>
        <v/>
      </c>
      <c r="H36" s="68">
        <f>INDEX('[1]WK 3 F9 2023'!$V$4:$V$85,MATCH($A36,'[1]WK 3 F9 2023'!$K$4:$K$85,0))</f>
        <v>46</v>
      </c>
      <c r="I36" s="68">
        <f>INDEX('[1]WK 4 B9 2023'!$V$4:$V$84,MATCH($A36,'[1]WK 4 B9 2023'!$K$4:$K$84,0))</f>
        <v>45</v>
      </c>
      <c r="J36" s="68" t="str">
        <f>INDEX('[1]WK 5 F9 2023'!$V$4:$V$84,MATCH($A36,'[1]WK 5 F9 2023'!$K$4:$K$84,0))</f>
        <v/>
      </c>
      <c r="K36" s="68">
        <f>INDEX('[1]WK 6 B9 2023'!$V$4:$V$84,MATCH($A36,'[1]WK 6 B9 2023'!$K$4:$K$84,0))</f>
        <v>50</v>
      </c>
      <c r="L36" s="68">
        <f>INDEX('[1]WK 7 F9 2023'!$V$4:$V$84,MATCH($A36,'[1]WK 7 F9 2023'!$K$4:$K$84,0))</f>
        <v>45</v>
      </c>
      <c r="M36" s="68" t="str">
        <f>INDEX('[1]WK 8 B9 2023'!$V$4:$V$83,MATCH($A36,'[1]WK 8 B9 2023'!$K$4:$K$83,0))</f>
        <v/>
      </c>
      <c r="N36" s="68">
        <f>INDEX('[1]WK 9 F9 2023'!$V$4:$V$83,MATCH($A36,'[1]WK 9 F9 2023'!$K$4:$K$83,0))</f>
        <v>49</v>
      </c>
      <c r="O36" s="68" t="str">
        <f>INDEX('[1]WK 10 B9 2023'!$V$4:$V$83,MATCH($A36,'[1]WK 10 B9 2023'!$K$4:$K$83,0))</f>
        <v/>
      </c>
      <c r="P36" s="84">
        <f>VLOOKUP($A36,'[1]2023 Sign Ups'!$A$2:$T$93,3,FALSE)</f>
        <v>9.8500000000000014</v>
      </c>
      <c r="Q36" s="84">
        <f>AVERAGE(SMALL((D36:F36),{1,2}))-$E$1</f>
        <v>9.8500000000000014</v>
      </c>
      <c r="R36" s="69">
        <f t="shared" si="5"/>
        <v>5</v>
      </c>
      <c r="S36" s="70">
        <v>2</v>
      </c>
    </row>
    <row r="37" spans="1:19" ht="15.75" x14ac:dyDescent="0.25">
      <c r="A37" s="21" t="s">
        <v>57</v>
      </c>
      <c r="B37" s="67" t="str">
        <f>INDEX('[1]2023 Sign Ups'!$B$2:$B$96, MATCH(A37,'[1]2023 Sign Ups'!$A$2:$A$96,0))</f>
        <v>NEW</v>
      </c>
      <c r="C37" s="67">
        <f>INDEX('[1]2023 Sign Ups'!$D$2:$D$100, MATCH(A37,'[1]2023 Sign Ups'!$A$2:$A$96,0))</f>
        <v>2</v>
      </c>
      <c r="D37" s="48" t="s">
        <v>35</v>
      </c>
      <c r="E37" s="48" t="s">
        <v>35</v>
      </c>
      <c r="F37" s="68">
        <f>INDEX('[1]WK 1 F9 2023'!$V$4:$V$92, MATCH(A37,'[1]WK 1 F9 2023'!$K$4:$K$92,0))</f>
        <v>47</v>
      </c>
      <c r="G37" s="68" t="str">
        <f>INDEX('[1]WK 2 B9 2023'!$V$4:$V$85, MATCH($A37,'[1]WK 2 B9 2023'!$K$4:$K$85,0))</f>
        <v/>
      </c>
      <c r="H37" s="68">
        <f>INDEX('[1]WK 3 F9 2023'!$V$4:$V$85,MATCH($A37,'[1]WK 3 F9 2023'!$K$4:$K$85,0))</f>
        <v>48</v>
      </c>
      <c r="I37" s="68" t="str">
        <f>INDEX('[1]WK 4 B9 2023'!$V$4:$V$84,MATCH($A37,'[1]WK 4 B9 2023'!$K$4:$K$84,0))</f>
        <v/>
      </c>
      <c r="J37" s="68" t="str">
        <f>INDEX('[1]WK 5 F9 2023'!$V$4:$V$84,MATCH($A37,'[1]WK 5 F9 2023'!$K$4:$K$84,0))</f>
        <v/>
      </c>
      <c r="K37" s="68">
        <f>INDEX('[1]WK 6 B9 2023'!$V$4:$V$84,MATCH($A37,'[1]WK 6 B9 2023'!$K$4:$K$84,0))</f>
        <v>49</v>
      </c>
      <c r="L37" s="68">
        <f>INDEX('[1]WK 7 F9 2023'!$V$4:$V$84,MATCH($A37,'[1]WK 7 F9 2023'!$K$4:$K$84,0))</f>
        <v>45</v>
      </c>
      <c r="M37" s="68" t="str">
        <f>INDEX('[1]WK 8 B9 2023'!$V$4:$V$83,MATCH($A37,'[1]WK 8 B9 2023'!$K$4:$K$83,0))</f>
        <v/>
      </c>
      <c r="N37" s="68">
        <f>INDEX('[1]WK 9 F9 2023'!$V$4:$V$83,MATCH($A37,'[1]WK 9 F9 2023'!$K$4:$K$83,0))</f>
        <v>43</v>
      </c>
      <c r="O37" s="68" t="str">
        <f>INDEX('[1]WK 10 B9 2023'!$V$4:$V$83,MATCH($A37,'[1]WK 10 B9 2023'!$K$4:$K$83,0))</f>
        <v/>
      </c>
      <c r="P37" s="84" t="s">
        <v>35</v>
      </c>
      <c r="Q37" s="84" t="s">
        <v>35</v>
      </c>
      <c r="R37" s="69">
        <f t="shared" si="5"/>
        <v>5</v>
      </c>
      <c r="S37" s="70">
        <v>0</v>
      </c>
    </row>
    <row r="38" spans="1:19" ht="15.75" x14ac:dyDescent="0.25">
      <c r="A38" s="16" t="s">
        <v>48</v>
      </c>
      <c r="B38" s="67" t="str">
        <f>INDEX('[1]2023 Sign Ups'!$B$2:$B$96, MATCH(A38,'[1]2023 Sign Ups'!$A$2:$A$96,0))</f>
        <v>NEW</v>
      </c>
      <c r="C38" s="67">
        <f>INDEX('[1]2023 Sign Ups'!$D$2:$D$100, MATCH(A38,'[1]2023 Sign Ups'!$A$2:$A$96,0))</f>
        <v>1</v>
      </c>
      <c r="D38" s="48" t="s">
        <v>35</v>
      </c>
      <c r="E38" s="48" t="s">
        <v>35</v>
      </c>
      <c r="F38" s="68">
        <f>INDEX('[1]WK 1 F9 2023'!$V$4:$V$92, MATCH(A38,'[1]WK 1 F9 2023'!$K$4:$K$92,0))</f>
        <v>47</v>
      </c>
      <c r="G38" s="68" t="str">
        <f>INDEX('[1]WK 2 B9 2023'!$V$4:$V$85, MATCH($A38,'[1]WK 2 B9 2023'!$K$4:$K$85,0))</f>
        <v/>
      </c>
      <c r="H38" s="68">
        <f>INDEX('[1]WK 3 F9 2023'!$V$4:$V$85,MATCH($A38,'[1]WK 3 F9 2023'!$K$4:$K$85,0))</f>
        <v>41</v>
      </c>
      <c r="I38" s="68">
        <f>INDEX('[1]WK 4 B9 2023'!$V$4:$V$84,MATCH($A38,'[1]WK 4 B9 2023'!$K$4:$K$84,0))</f>
        <v>45</v>
      </c>
      <c r="J38" s="68" t="str">
        <f>INDEX('[1]WK 5 F9 2023'!$V$4:$V$84,MATCH($A38,'[1]WK 5 F9 2023'!$K$4:$K$84,0))</f>
        <v/>
      </c>
      <c r="K38" s="68">
        <f>INDEX('[1]WK 6 B9 2023'!$V$4:$V$84,MATCH($A38,'[1]WK 6 B9 2023'!$K$4:$K$84,0))</f>
        <v>49</v>
      </c>
      <c r="L38" s="68">
        <f>INDEX('[1]WK 7 F9 2023'!$V$4:$V$84,MATCH($A38,'[1]WK 7 F9 2023'!$K$4:$K$84,0))</f>
        <v>43</v>
      </c>
      <c r="M38" s="68">
        <f>INDEX('[1]WK 8 B9 2023'!$V$4:$V$83,MATCH($A38,'[1]WK 8 B9 2023'!$K$4:$K$83,0))</f>
        <v>51</v>
      </c>
      <c r="N38" s="68">
        <f>INDEX('[1]WK 9 F9 2023'!$V$4:$V$83,MATCH($A38,'[1]WK 9 F9 2023'!$K$4:$K$83,0))</f>
        <v>43</v>
      </c>
      <c r="O38" s="68" t="str">
        <f>INDEX('[1]WK 10 B9 2023'!$V$4:$V$83,MATCH($A38,'[1]WK 10 B9 2023'!$K$4:$K$83,0))</f>
        <v/>
      </c>
      <c r="P38" s="84" t="s">
        <v>35</v>
      </c>
      <c r="Q38" s="84" t="s">
        <v>35</v>
      </c>
      <c r="R38" s="69">
        <f t="shared" si="5"/>
        <v>7</v>
      </c>
      <c r="S38" s="70">
        <v>0</v>
      </c>
    </row>
    <row r="39" spans="1:19" ht="15.75" x14ac:dyDescent="0.25">
      <c r="A39" s="16" t="s">
        <v>78</v>
      </c>
      <c r="B39" s="67" t="str">
        <f>INDEX('[1]2023 Sign Ups'!$B$2:$B$96, MATCH(A39,'[1]2023 Sign Ups'!$A$2:$A$96,0))</f>
        <v>Y</v>
      </c>
      <c r="C39" s="67">
        <f>INDEX('[1]2023 Sign Ups'!$D$2:$D$100, MATCH(A39,'[1]2023 Sign Ups'!$A$2:$A$96,0))</f>
        <v>3</v>
      </c>
      <c r="D39" s="17">
        <f>P39+35.4</f>
        <v>36</v>
      </c>
      <c r="E39" s="17">
        <f>D39</f>
        <v>36</v>
      </c>
      <c r="F39" s="68">
        <f>INDEX('[1]WK 1 F9 2023'!$V$4:$V$92, MATCH(A39,'[1]WK 1 F9 2023'!$K$4:$K$92,0))</f>
        <v>40</v>
      </c>
      <c r="G39" s="68">
        <f>INDEX('[1]WK 2 B9 2023'!$V$4:$V$85, MATCH($A39,'[1]WK 2 B9 2023'!$K$4:$K$85,0))</f>
        <v>38</v>
      </c>
      <c r="H39" s="68">
        <f>INDEX('[1]WK 3 F9 2023'!$V$4:$V$85,MATCH($A39,'[1]WK 3 F9 2023'!$K$4:$K$85,0))</f>
        <v>37</v>
      </c>
      <c r="I39" s="68">
        <f>INDEX('[1]WK 4 B9 2023'!$V$4:$V$84,MATCH($A39,'[1]WK 4 B9 2023'!$K$4:$K$84,0))</f>
        <v>35</v>
      </c>
      <c r="J39" s="68" t="str">
        <f>INDEX('[1]WK 5 F9 2023'!$V$4:$V$84,MATCH($A39,'[1]WK 5 F9 2023'!$K$4:$K$84,0))</f>
        <v/>
      </c>
      <c r="K39" s="68">
        <f>INDEX('[1]WK 6 B9 2023'!$V$4:$V$84,MATCH($A39,'[1]WK 6 B9 2023'!$K$4:$K$84,0))</f>
        <v>39</v>
      </c>
      <c r="L39" s="68">
        <f>INDEX('[1]WK 7 F9 2023'!$V$4:$V$84,MATCH($A39,'[1]WK 7 F9 2023'!$K$4:$K$84,0))</f>
        <v>38</v>
      </c>
      <c r="M39" s="68">
        <f>INDEX('[1]WK 8 B9 2023'!$V$4:$V$83,MATCH($A39,'[1]WK 8 B9 2023'!$K$4:$K$83,0))</f>
        <v>35</v>
      </c>
      <c r="N39" s="68">
        <f>INDEX('[1]WK 9 F9 2023'!$V$4:$V$83,MATCH($A39,'[1]WK 9 F9 2023'!$K$4:$K$83,0))</f>
        <v>35</v>
      </c>
      <c r="O39" s="68" t="str">
        <f>INDEX('[1]WK 10 B9 2023'!$V$4:$V$83,MATCH($A39,'[1]WK 10 B9 2023'!$K$4:$K$83,0))</f>
        <v/>
      </c>
      <c r="P39" s="84">
        <f>VLOOKUP($A39,'[1]2023 Sign Ups'!$A$2:$T$93,3,FALSE)</f>
        <v>0.60000000000000142</v>
      </c>
      <c r="Q39" s="84">
        <f>AVERAGE(SMALL((D39:F39),{1,2,3}))-$E$1</f>
        <v>1.9333333333333371</v>
      </c>
      <c r="R39" s="69">
        <f t="shared" si="5"/>
        <v>8</v>
      </c>
      <c r="S39" s="70">
        <v>2</v>
      </c>
    </row>
    <row r="40" spans="1:19" ht="15.75" x14ac:dyDescent="0.25">
      <c r="A40" s="16" t="s">
        <v>110</v>
      </c>
      <c r="B40" s="67" t="str">
        <f>INDEX('[1]2023 Sign Ups'!$B$2:$B$96, MATCH(A40,'[1]2023 Sign Ups'!$A$2:$A$96,0))</f>
        <v>Y</v>
      </c>
      <c r="C40" s="67">
        <f>INDEX('[1]2023 Sign Ups'!$D$2:$D$100, MATCH(A40,'[1]2023 Sign Ups'!$A$2:$A$96,0))</f>
        <v>4</v>
      </c>
      <c r="D40" s="17">
        <f>P40+35.4</f>
        <v>39</v>
      </c>
      <c r="E40" s="17">
        <f>D40</f>
        <v>39</v>
      </c>
      <c r="F40" s="68">
        <f>INDEX('[1]WK 1 F9 2023'!$V$4:$V$92, MATCH(A40,'[1]WK 1 F9 2023'!$K$4:$K$92,0))</f>
        <v>45</v>
      </c>
      <c r="G40" s="68">
        <f>INDEX('[1]WK 2 B9 2023'!$V$4:$V$85, MATCH($A40,'[1]WK 2 B9 2023'!$K$4:$K$85,0))</f>
        <v>44</v>
      </c>
      <c r="H40" s="68">
        <f>INDEX('[1]WK 3 F9 2023'!$V$4:$V$85,MATCH($A40,'[1]WK 3 F9 2023'!$K$4:$K$85,0))</f>
        <v>46</v>
      </c>
      <c r="I40" s="68">
        <f>INDEX('[1]WK 4 B9 2023'!$V$4:$V$84,MATCH($A40,'[1]WK 4 B9 2023'!$K$4:$K$84,0))</f>
        <v>41</v>
      </c>
      <c r="J40" s="68" t="str">
        <f>INDEX('[1]WK 5 F9 2023'!$V$4:$V$84,MATCH($A40,'[1]WK 5 F9 2023'!$K$4:$K$84,0))</f>
        <v/>
      </c>
      <c r="K40" s="68" t="str">
        <f>INDEX('[1]WK 6 B9 2023'!$V$4:$V$84,MATCH($A40,'[1]WK 6 B9 2023'!$K$4:$K$84,0))</f>
        <v/>
      </c>
      <c r="L40" s="68">
        <f>INDEX('[1]WK 7 F9 2023'!$V$4:$V$84,MATCH($A40,'[1]WK 7 F9 2023'!$K$4:$K$84,0))</f>
        <v>41</v>
      </c>
      <c r="M40" s="68">
        <f>INDEX('[1]WK 8 B9 2023'!$V$4:$V$83,MATCH($A40,'[1]WK 8 B9 2023'!$K$4:$K$83,0))</f>
        <v>48</v>
      </c>
      <c r="N40" s="68">
        <f>INDEX('[1]WK 9 F9 2023'!$V$4:$V$83,MATCH($A40,'[1]WK 9 F9 2023'!$K$4:$K$83,0))</f>
        <v>40</v>
      </c>
      <c r="O40" s="68" t="str">
        <f>INDEX('[1]WK 10 B9 2023'!$V$4:$V$83,MATCH($A40,'[1]WK 10 B9 2023'!$K$4:$K$83,0))</f>
        <v/>
      </c>
      <c r="P40" s="84">
        <f>VLOOKUP($A40,'[1]2023 Sign Ups'!$A$2:$T$93,3,FALSE)</f>
        <v>3.6000000000000014</v>
      </c>
      <c r="Q40" s="84">
        <f>AVERAGE(SMALL((D40:F40),{1,2,3}))-$E$1</f>
        <v>5.6000000000000014</v>
      </c>
      <c r="R40" s="69">
        <f t="shared" si="5"/>
        <v>7</v>
      </c>
      <c r="S40" s="70">
        <v>2</v>
      </c>
    </row>
    <row r="41" spans="1:19" ht="15.75" x14ac:dyDescent="0.25">
      <c r="A41" s="16" t="s">
        <v>49</v>
      </c>
      <c r="B41" s="67" t="str">
        <f>INDEX('[1]2023 Sign Ups'!$B$2:$B$96, MATCH(A41,'[1]2023 Sign Ups'!$A$2:$A$96,0))</f>
        <v>Y</v>
      </c>
      <c r="C41" s="67">
        <f>INDEX('[1]2023 Sign Ups'!$D$2:$D$100, MATCH(A41,'[1]2023 Sign Ups'!$A$2:$A$96,0))</f>
        <v>2</v>
      </c>
      <c r="D41" s="17">
        <f>P41+35.4</f>
        <v>44</v>
      </c>
      <c r="E41" s="17">
        <f>D41</f>
        <v>44</v>
      </c>
      <c r="F41" s="68">
        <f>INDEX('[1]WK 1 F9 2023'!$V$4:$V$92, MATCH(A41,'[1]WK 1 F9 2023'!$K$4:$K$92,0))</f>
        <v>47</v>
      </c>
      <c r="G41" s="68" t="str">
        <f>INDEX('[1]WK 2 B9 2023'!$V$4:$V$85, MATCH($A41,'[1]WK 2 B9 2023'!$K$4:$K$85,0))</f>
        <v/>
      </c>
      <c r="H41" s="68">
        <f>INDEX('[1]WK 3 F9 2023'!$V$4:$V$85,MATCH($A41,'[1]WK 3 F9 2023'!$K$4:$K$85,0))</f>
        <v>49</v>
      </c>
      <c r="I41" s="68">
        <f>INDEX('[1]WK 4 B9 2023'!$V$4:$V$84,MATCH($A41,'[1]WK 4 B9 2023'!$K$4:$K$84,0))</f>
        <v>43</v>
      </c>
      <c r="J41" s="68" t="str">
        <f>INDEX('[1]WK 5 F9 2023'!$V$4:$V$84,MATCH($A41,'[1]WK 5 F9 2023'!$K$4:$K$84,0))</f>
        <v/>
      </c>
      <c r="K41" s="68">
        <f>INDEX('[1]WK 6 B9 2023'!$V$4:$V$84,MATCH($A41,'[1]WK 6 B9 2023'!$K$4:$K$84,0))</f>
        <v>49</v>
      </c>
      <c r="L41" s="68">
        <f>INDEX('[1]WK 7 F9 2023'!$V$4:$V$84,MATCH($A41,'[1]WK 7 F9 2023'!$K$4:$K$84,0))</f>
        <v>43</v>
      </c>
      <c r="M41" s="68">
        <f>INDEX('[1]WK 8 B9 2023'!$V$4:$V$83,MATCH($A41,'[1]WK 8 B9 2023'!$K$4:$K$83,0))</f>
        <v>40</v>
      </c>
      <c r="N41" s="68">
        <f>INDEX('[1]WK 9 F9 2023'!$V$4:$V$83,MATCH($A41,'[1]WK 9 F9 2023'!$K$4:$K$83,0))</f>
        <v>45</v>
      </c>
      <c r="O41" s="68" t="str">
        <f>INDEX('[1]WK 10 B9 2023'!$V$4:$V$83,MATCH($A41,'[1]WK 10 B9 2023'!$K$4:$K$83,0))</f>
        <v/>
      </c>
      <c r="P41" s="84">
        <f>VLOOKUP($A41,'[1]2023 Sign Ups'!$A$2:$T$93,3,FALSE)</f>
        <v>8.6000000000000014</v>
      </c>
      <c r="Q41" s="84">
        <f>AVERAGE(SMALL((D41:F41),{1,2,3}))-$E$1</f>
        <v>9.6000000000000014</v>
      </c>
      <c r="R41" s="69">
        <f t="shared" si="5"/>
        <v>7</v>
      </c>
      <c r="S41" s="70">
        <v>2</v>
      </c>
    </row>
    <row r="42" spans="1:19" ht="15.75" x14ac:dyDescent="0.25">
      <c r="A42" s="16" t="s">
        <v>112</v>
      </c>
      <c r="B42" s="67" t="str">
        <f>INDEX('[1]2023 Sign Ups'!$B$2:$B$96, MATCH(A42,'[1]2023 Sign Ups'!$A$2:$A$96,0))</f>
        <v>Y</v>
      </c>
      <c r="C42" s="67">
        <f>INDEX('[1]2023 Sign Ups'!$D$2:$D$100, MATCH(A42,'[1]2023 Sign Ups'!$A$2:$A$96,0))</f>
        <v>6</v>
      </c>
      <c r="D42" s="17">
        <f>P42+35.4</f>
        <v>38.25</v>
      </c>
      <c r="E42" s="17">
        <f>D42</f>
        <v>38.25</v>
      </c>
      <c r="F42" s="68">
        <f>INDEX('[1]WK 1 F9 2023'!$V$4:$V$92, MATCH(A42,'[1]WK 1 F9 2023'!$K$4:$K$92,0))</f>
        <v>39</v>
      </c>
      <c r="G42" s="68">
        <f>INDEX('[1]WK 2 B9 2023'!$V$4:$V$85, MATCH($A42,'[1]WK 2 B9 2023'!$K$4:$K$85,0))</f>
        <v>41</v>
      </c>
      <c r="H42" s="68">
        <f>INDEX('[1]WK 3 F9 2023'!$V$4:$V$85,MATCH($A42,'[1]WK 3 F9 2023'!$K$4:$K$85,0))</f>
        <v>45</v>
      </c>
      <c r="I42" s="68">
        <f>INDEX('[1]WK 4 B9 2023'!$V$4:$V$84,MATCH($A42,'[1]WK 4 B9 2023'!$K$4:$K$84,0))</f>
        <v>37</v>
      </c>
      <c r="J42" s="68" t="str">
        <f>INDEX('[1]WK 5 F9 2023'!$V$4:$V$84,MATCH($A42,'[1]WK 5 F9 2023'!$K$4:$K$84,0))</f>
        <v/>
      </c>
      <c r="K42" s="68">
        <f>INDEX('[1]WK 6 B9 2023'!$V$4:$V$84,MATCH($A42,'[1]WK 6 B9 2023'!$K$4:$K$84,0))</f>
        <v>44</v>
      </c>
      <c r="L42" s="68">
        <f>INDEX('[1]WK 7 F9 2023'!$V$4:$V$84,MATCH($A42,'[1]WK 7 F9 2023'!$K$4:$K$84,0))</f>
        <v>40</v>
      </c>
      <c r="M42" s="68">
        <f>INDEX('[1]WK 8 B9 2023'!$V$4:$V$83,MATCH($A42,'[1]WK 8 B9 2023'!$K$4:$K$83,0))</f>
        <v>40</v>
      </c>
      <c r="N42" s="68">
        <f>INDEX('[1]WK 9 F9 2023'!$V$4:$V$83,MATCH($A42,'[1]WK 9 F9 2023'!$K$4:$K$83,0))</f>
        <v>41</v>
      </c>
      <c r="O42" s="68" t="str">
        <f>INDEX('[1]WK 10 B9 2023'!$V$4:$V$83,MATCH($A42,'[1]WK 10 B9 2023'!$K$4:$K$83,0))</f>
        <v/>
      </c>
      <c r="P42" s="84">
        <f>VLOOKUP($A42,'[1]2023 Sign Ups'!$A$2:$T$93,3,FALSE)</f>
        <v>2.8500000000000014</v>
      </c>
      <c r="Q42" s="84">
        <f>AVERAGE(SMALL((D42:F42),{1,2,3}))-$E$1</f>
        <v>3.1000000000000014</v>
      </c>
      <c r="R42" s="69">
        <f t="shared" si="5"/>
        <v>8</v>
      </c>
      <c r="S42" s="70">
        <v>2</v>
      </c>
    </row>
    <row r="43" spans="1:19" ht="15.75" x14ac:dyDescent="0.25">
      <c r="A43" s="16" t="s">
        <v>109</v>
      </c>
      <c r="B43" s="67" t="str">
        <f>INDEX('[1]2023 Sign Ups'!$B$2:$B$96, MATCH(A43,'[1]2023 Sign Ups'!$A$2:$A$96,0))</f>
        <v>Y</v>
      </c>
      <c r="C43" s="67">
        <f>INDEX('[1]2023 Sign Ups'!$D$2:$D$100, MATCH(A43,'[1]2023 Sign Ups'!$A$2:$A$96,0))</f>
        <v>7</v>
      </c>
      <c r="D43" s="17">
        <f>P43+35.4</f>
        <v>37.5</v>
      </c>
      <c r="E43" s="17">
        <f>D43</f>
        <v>37.5</v>
      </c>
      <c r="F43" s="68">
        <f>INDEX('[1]WK 1 F9 2023'!$V$4:$V$92, MATCH(A43,'[1]WK 1 F9 2023'!$K$4:$K$92,0))</f>
        <v>40</v>
      </c>
      <c r="G43" s="68">
        <f>INDEX('[1]WK 2 B9 2023'!$V$4:$V$85, MATCH($A43,'[1]WK 2 B9 2023'!$K$4:$K$85,0))</f>
        <v>47</v>
      </c>
      <c r="H43" s="68">
        <f>INDEX('[1]WK 3 F9 2023'!$V$4:$V$85,MATCH($A43,'[1]WK 3 F9 2023'!$K$4:$K$85,0))</f>
        <v>42</v>
      </c>
      <c r="I43" s="68">
        <f>INDEX('[1]WK 4 B9 2023'!$V$4:$V$84,MATCH($A43,'[1]WK 4 B9 2023'!$K$4:$K$84,0))</f>
        <v>43</v>
      </c>
      <c r="J43" s="68" t="str">
        <f>INDEX('[1]WK 5 F9 2023'!$V$4:$V$84,MATCH($A43,'[1]WK 5 F9 2023'!$K$4:$K$84,0))</f>
        <v/>
      </c>
      <c r="K43" s="68">
        <f>INDEX('[1]WK 6 B9 2023'!$V$4:$V$84,MATCH($A43,'[1]WK 6 B9 2023'!$K$4:$K$84,0))</f>
        <v>44</v>
      </c>
      <c r="L43" s="68">
        <f>INDEX('[1]WK 7 F9 2023'!$V$4:$V$84,MATCH($A43,'[1]WK 7 F9 2023'!$K$4:$K$84,0))</f>
        <v>38</v>
      </c>
      <c r="M43" s="68">
        <f>INDEX('[1]WK 8 B9 2023'!$V$4:$V$83,MATCH($A43,'[1]WK 8 B9 2023'!$K$4:$K$83,0))</f>
        <v>42</v>
      </c>
      <c r="N43" s="68">
        <f>INDEX('[1]WK 9 F9 2023'!$V$4:$V$83,MATCH($A43,'[1]WK 9 F9 2023'!$K$4:$K$83,0))</f>
        <v>41</v>
      </c>
      <c r="O43" s="68" t="str">
        <f>INDEX('[1]WK 10 B9 2023'!$V$4:$V$83,MATCH($A43,'[1]WK 10 B9 2023'!$K$4:$K$83,0))</f>
        <v/>
      </c>
      <c r="P43" s="84">
        <f>VLOOKUP($A43,'[1]2023 Sign Ups'!$A$2:$T$93,3,FALSE)</f>
        <v>2.1000000000000014</v>
      </c>
      <c r="Q43" s="84">
        <f>AVERAGE(SMALL((D43:F43),{1,2,3}))-$E$1</f>
        <v>2.9333333333333371</v>
      </c>
      <c r="R43" s="69">
        <f t="shared" si="5"/>
        <v>8</v>
      </c>
      <c r="S43" s="70">
        <v>2</v>
      </c>
    </row>
    <row r="44" spans="1:19" ht="15.75" x14ac:dyDescent="0.25">
      <c r="A44" s="16" t="s">
        <v>89</v>
      </c>
      <c r="B44" s="67" t="str">
        <f>INDEX('[1]2023 Sign Ups'!$B$2:$B$96, MATCH(A44,'[1]2023 Sign Ups'!$A$2:$A$96,0))</f>
        <v>NEW</v>
      </c>
      <c r="C44" s="67">
        <f>INDEX('[1]2023 Sign Ups'!$D$2:$D$100, MATCH(A44,'[1]2023 Sign Ups'!$A$2:$A$96,0))</f>
        <v>8</v>
      </c>
      <c r="D44" s="48" t="s">
        <v>35</v>
      </c>
      <c r="E44" s="48" t="s">
        <v>35</v>
      </c>
      <c r="F44" s="68">
        <f>INDEX('[1]WK 1 F9 2023'!$V$4:$V$92, MATCH(A44,'[1]WK 1 F9 2023'!$K$4:$K$92,0))</f>
        <v>45</v>
      </c>
      <c r="G44" s="68">
        <f>INDEX('[1]WK 2 B9 2023'!$V$4:$V$85, MATCH($A44,'[1]WK 2 B9 2023'!$K$4:$K$85,0))</f>
        <v>40</v>
      </c>
      <c r="H44" s="68" t="str">
        <f>INDEX('[1]WK 3 F9 2023'!$V$4:$V$85,MATCH($A44,'[1]WK 3 F9 2023'!$K$4:$K$85,0))</f>
        <v/>
      </c>
      <c r="I44" s="68" t="str">
        <f>INDEX('[1]WK 4 B9 2023'!$V$4:$V$84,MATCH($A44,'[1]WK 4 B9 2023'!$K$4:$K$84,0))</f>
        <v/>
      </c>
      <c r="J44" s="68" t="str">
        <f>INDEX('[1]WK 5 F9 2023'!$V$4:$V$84,MATCH($A44,'[1]WK 5 F9 2023'!$K$4:$K$84,0))</f>
        <v/>
      </c>
      <c r="K44" s="68" t="str">
        <f>INDEX('[1]WK 6 B9 2023'!$V$4:$V$84,MATCH($A44,'[1]WK 6 B9 2023'!$K$4:$K$84,0))</f>
        <v/>
      </c>
      <c r="L44" s="68">
        <f>INDEX('[1]WK 7 F9 2023'!$V$4:$V$84,MATCH($A44,'[1]WK 7 F9 2023'!$K$4:$K$84,0))</f>
        <v>42</v>
      </c>
      <c r="M44" s="68" t="str">
        <f>INDEX('[1]WK 8 B9 2023'!$V$4:$V$83,MATCH($A44,'[1]WK 8 B9 2023'!$K$4:$K$83,0))</f>
        <v/>
      </c>
      <c r="N44" s="68">
        <f>INDEX('[1]WK 9 F9 2023'!$V$4:$V$83,MATCH($A44,'[1]WK 9 F9 2023'!$K$4:$K$83,0))</f>
        <v>43</v>
      </c>
      <c r="O44" s="68" t="str">
        <f>INDEX('[1]WK 10 B9 2023'!$V$4:$V$83,MATCH($A44,'[1]WK 10 B9 2023'!$K$4:$K$83,0))</f>
        <v/>
      </c>
      <c r="P44" s="84" t="s">
        <v>35</v>
      </c>
      <c r="Q44" s="84" t="s">
        <v>35</v>
      </c>
      <c r="R44" s="69">
        <f t="shared" si="5"/>
        <v>4</v>
      </c>
      <c r="S44" s="70">
        <v>0</v>
      </c>
    </row>
    <row r="45" spans="1:19" ht="15.75" x14ac:dyDescent="0.25">
      <c r="A45" s="16" t="s">
        <v>42</v>
      </c>
      <c r="B45" s="67" t="str">
        <f>INDEX('[1]2023 Sign Ups'!$B$2:$B$96, MATCH(A45,'[1]2023 Sign Ups'!$A$2:$A$96,0))</f>
        <v>Y</v>
      </c>
      <c r="C45" s="67">
        <f>INDEX('[1]2023 Sign Ups'!$D$2:$D$100, MATCH(A45,'[1]2023 Sign Ups'!$A$2:$A$96,0))</f>
        <v>1</v>
      </c>
      <c r="D45" s="17">
        <f>P45+35.4</f>
        <v>44.25</v>
      </c>
      <c r="E45" s="17">
        <f>D45</f>
        <v>44.25</v>
      </c>
      <c r="F45" s="68">
        <f>INDEX('[1]WK 1 F9 2023'!$V$4:$V$92, MATCH(A45,'[1]WK 1 F9 2023'!$K$4:$K$92,0))</f>
        <v>47</v>
      </c>
      <c r="G45" s="68">
        <f>INDEX('[1]WK 2 B9 2023'!$V$4:$V$85, MATCH($A45,'[1]WK 2 B9 2023'!$K$4:$K$85,0))</f>
        <v>52</v>
      </c>
      <c r="H45" s="68">
        <f>INDEX('[1]WK 3 F9 2023'!$V$4:$V$85,MATCH($A45,'[1]WK 3 F9 2023'!$K$4:$K$85,0))</f>
        <v>47</v>
      </c>
      <c r="I45" s="68">
        <f>INDEX('[1]WK 4 B9 2023'!$V$4:$V$84,MATCH($A45,'[1]WK 4 B9 2023'!$K$4:$K$84,0))</f>
        <v>41</v>
      </c>
      <c r="J45" s="68" t="str">
        <f>INDEX('[1]WK 5 F9 2023'!$V$4:$V$84,MATCH($A45,'[1]WK 5 F9 2023'!$K$4:$K$84,0))</f>
        <v/>
      </c>
      <c r="K45" s="68" t="str">
        <f>INDEX('[1]WK 6 B9 2023'!$V$4:$V$84,MATCH($A45,'[1]WK 6 B9 2023'!$K$4:$K$84,0))</f>
        <v/>
      </c>
      <c r="L45" s="68">
        <f>INDEX('[1]WK 7 F9 2023'!$V$4:$V$84,MATCH($A45,'[1]WK 7 F9 2023'!$K$4:$K$84,0))</f>
        <v>49</v>
      </c>
      <c r="M45" s="68">
        <f>INDEX('[1]WK 8 B9 2023'!$V$4:$V$83,MATCH($A45,'[1]WK 8 B9 2023'!$K$4:$K$83,0))</f>
        <v>49</v>
      </c>
      <c r="N45" s="68">
        <f>INDEX('[1]WK 9 F9 2023'!$V$4:$V$83,MATCH($A45,'[1]WK 9 F9 2023'!$K$4:$K$83,0))</f>
        <v>42</v>
      </c>
      <c r="O45" s="68" t="str">
        <f>INDEX('[1]WK 10 B9 2023'!$V$4:$V$83,MATCH($A45,'[1]WK 10 B9 2023'!$K$4:$K$83,0))</f>
        <v/>
      </c>
      <c r="P45" s="84">
        <f>VLOOKUP($A45,'[1]2023 Sign Ups'!$A$2:$T$93,3,FALSE)</f>
        <v>8.8500000000000014</v>
      </c>
      <c r="Q45" s="84">
        <f>AVERAGE(SMALL((D45:F45),{1,2,3}))-$E$1</f>
        <v>9.7666666666666657</v>
      </c>
      <c r="R45" s="69">
        <f t="shared" si="5"/>
        <v>7</v>
      </c>
      <c r="S45" s="70">
        <v>2</v>
      </c>
    </row>
    <row r="46" spans="1:19" ht="15.75" x14ac:dyDescent="0.25">
      <c r="A46" s="16" t="s">
        <v>85</v>
      </c>
      <c r="B46" s="67" t="str">
        <f>INDEX('[1]2023 Sign Ups'!$B$2:$B$96, MATCH(A46,'[1]2023 Sign Ups'!$A$2:$A$96,0))</f>
        <v>Y</v>
      </c>
      <c r="C46" s="67">
        <f>INDEX('[1]2023 Sign Ups'!$D$2:$D$100, MATCH(A46,'[1]2023 Sign Ups'!$A$2:$A$96,0))</f>
        <v>3</v>
      </c>
      <c r="D46" s="17">
        <f>P46+35.4</f>
        <v>48.75</v>
      </c>
      <c r="E46" s="17">
        <f>D46</f>
        <v>48.75</v>
      </c>
      <c r="F46" s="68">
        <f>INDEX('[1]WK 1 F9 2023'!$V$4:$V$92, MATCH(A46,'[1]WK 1 F9 2023'!$K$4:$K$92,0))</f>
        <v>53</v>
      </c>
      <c r="G46" s="68">
        <f>INDEX('[1]WK 2 B9 2023'!$V$4:$V$85, MATCH($A46,'[1]WK 2 B9 2023'!$K$4:$K$85,0))</f>
        <v>56</v>
      </c>
      <c r="H46" s="68" t="str">
        <f>INDEX('[1]WK 3 F9 2023'!$V$4:$V$85,MATCH($A46,'[1]WK 3 F9 2023'!$K$4:$K$85,0))</f>
        <v/>
      </c>
      <c r="I46" s="68">
        <f>INDEX('[1]WK 4 B9 2023'!$V$4:$V$84,MATCH($A46,'[1]WK 4 B9 2023'!$K$4:$K$84,0))</f>
        <v>58</v>
      </c>
      <c r="J46" s="68" t="str">
        <f>INDEX('[1]WK 5 F9 2023'!$V$4:$V$84,MATCH($A46,'[1]WK 5 F9 2023'!$K$4:$K$84,0))</f>
        <v/>
      </c>
      <c r="K46" s="68">
        <f>INDEX('[1]WK 6 B9 2023'!$V$4:$V$84,MATCH($A46,'[1]WK 6 B9 2023'!$K$4:$K$84,0))</f>
        <v>52</v>
      </c>
      <c r="L46" s="68">
        <f>INDEX('[1]WK 7 F9 2023'!$V$4:$V$84,MATCH($A46,'[1]WK 7 F9 2023'!$K$4:$K$84,0))</f>
        <v>54</v>
      </c>
      <c r="M46" s="68">
        <f>INDEX('[1]WK 8 B9 2023'!$V$4:$V$83,MATCH($A46,'[1]WK 8 B9 2023'!$K$4:$K$83,0))</f>
        <v>48</v>
      </c>
      <c r="N46" s="68">
        <f>INDEX('[1]WK 9 F9 2023'!$V$4:$V$83,MATCH($A46,'[1]WK 9 F9 2023'!$K$4:$K$83,0))</f>
        <v>44</v>
      </c>
      <c r="O46" s="68" t="str">
        <f>INDEX('[1]WK 10 B9 2023'!$V$4:$V$83,MATCH($A46,'[1]WK 10 B9 2023'!$K$4:$K$83,0))</f>
        <v/>
      </c>
      <c r="P46" s="84">
        <f>VLOOKUP($A46,'[1]2023 Sign Ups'!$A$2:$T$93,3,FALSE)</f>
        <v>13.350000000000001</v>
      </c>
      <c r="Q46" s="84">
        <f>AVERAGE(SMALL((D46:F46),{1,2,3}))-$E$1</f>
        <v>14.766666666666666</v>
      </c>
      <c r="R46" s="69">
        <f t="shared" si="5"/>
        <v>7</v>
      </c>
      <c r="S46" s="70">
        <v>2</v>
      </c>
    </row>
    <row r="47" spans="1:19" ht="15.75" x14ac:dyDescent="0.25">
      <c r="A47" s="16" t="s">
        <v>119</v>
      </c>
      <c r="B47" s="67" t="str">
        <f>INDEX('[1]2023 Sign Ups'!$B$2:$B$96, MATCH(A47,'[1]2023 Sign Ups'!$A$2:$A$96,0))</f>
        <v>NEW</v>
      </c>
      <c r="C47" s="67">
        <f>INDEX('[1]2023 Sign Ups'!$D$2:$D$100, MATCH(A47,'[1]2023 Sign Ups'!$A$2:$A$96,0))</f>
        <v>5</v>
      </c>
      <c r="D47" s="48" t="s">
        <v>35</v>
      </c>
      <c r="E47" s="48" t="s">
        <v>35</v>
      </c>
      <c r="F47" s="68">
        <f>INDEX('[1]WK 1 F9 2023'!$V$4:$V$92, MATCH(A47,'[1]WK 1 F9 2023'!$K$4:$K$92,0))</f>
        <v>57</v>
      </c>
      <c r="G47" s="68">
        <f>INDEX('[1]WK 2 B9 2023'!$V$4:$V$85, MATCH($A47,'[1]WK 2 B9 2023'!$K$4:$K$85,0))</f>
        <v>43</v>
      </c>
      <c r="H47" s="68">
        <f>INDEX('[1]WK 3 F9 2023'!$V$4:$V$85,MATCH($A47,'[1]WK 3 F9 2023'!$K$4:$K$85,0))</f>
        <v>45</v>
      </c>
      <c r="I47" s="68">
        <f>INDEX('[1]WK 4 B9 2023'!$V$4:$V$84,MATCH($A47,'[1]WK 4 B9 2023'!$K$4:$K$84,0))</f>
        <v>57</v>
      </c>
      <c r="J47" s="68" t="str">
        <f>INDEX('[1]WK 5 F9 2023'!$V$4:$V$84,MATCH($A47,'[1]WK 5 F9 2023'!$K$4:$K$84,0))</f>
        <v/>
      </c>
      <c r="K47" s="68">
        <f>INDEX('[1]WK 6 B9 2023'!$V$4:$V$84,MATCH($A47,'[1]WK 6 B9 2023'!$K$4:$K$84,0))</f>
        <v>55</v>
      </c>
      <c r="L47" s="68">
        <f>INDEX('[1]WK 7 F9 2023'!$V$4:$V$84,MATCH($A47,'[1]WK 7 F9 2023'!$K$4:$K$84,0))</f>
        <v>42</v>
      </c>
      <c r="M47" s="68">
        <f>INDEX('[1]WK 8 B9 2023'!$V$4:$V$83,MATCH($A47,'[1]WK 8 B9 2023'!$K$4:$K$83,0))</f>
        <v>47</v>
      </c>
      <c r="N47" s="68">
        <f>INDEX('[1]WK 9 F9 2023'!$V$4:$V$83,MATCH($A47,'[1]WK 9 F9 2023'!$K$4:$K$83,0))</f>
        <v>48</v>
      </c>
      <c r="O47" s="68" t="str">
        <f>INDEX('[1]WK 10 B9 2023'!$V$4:$V$83,MATCH($A47,'[1]WK 10 B9 2023'!$K$4:$K$83,0))</f>
        <v/>
      </c>
      <c r="P47" s="84" t="s">
        <v>35</v>
      </c>
      <c r="Q47" s="84" t="s">
        <v>35</v>
      </c>
      <c r="R47" s="69">
        <f t="shared" si="5"/>
        <v>8</v>
      </c>
      <c r="S47" s="70">
        <v>0</v>
      </c>
    </row>
    <row r="48" spans="1:19" ht="15.75" x14ac:dyDescent="0.25">
      <c r="A48" s="16" t="s">
        <v>36</v>
      </c>
      <c r="B48" s="67" t="str">
        <f>INDEX('[1]2023 Sign Ups'!$B$2:$B$96, MATCH(A48,'[1]2023 Sign Ups'!$A$2:$A$96,0))</f>
        <v>Y</v>
      </c>
      <c r="C48" s="67">
        <f>INDEX('[1]2023 Sign Ups'!$D$2:$D$100, MATCH(A48,'[1]2023 Sign Ups'!$A$2:$A$96,0))</f>
        <v>1</v>
      </c>
      <c r="D48" s="17">
        <f t="shared" ref="D48:D54" si="6">P48+35.4</f>
        <v>47.75</v>
      </c>
      <c r="E48" s="17">
        <f t="shared" ref="E48:E57" si="7">D48</f>
        <v>47.75</v>
      </c>
      <c r="F48" s="68">
        <f>INDEX('[1]WK 1 F9 2023'!$V$4:$V$92, MATCH(A48,'[1]WK 1 F9 2023'!$K$4:$K$92,0))</f>
        <v>48</v>
      </c>
      <c r="G48" s="68">
        <f>INDEX('[1]WK 2 B9 2023'!$V$4:$V$85, MATCH($A48,'[1]WK 2 B9 2023'!$K$4:$K$85,0))</f>
        <v>58</v>
      </c>
      <c r="H48" s="68">
        <f>INDEX('[1]WK 3 F9 2023'!$V$4:$V$85,MATCH($A48,'[1]WK 3 F9 2023'!$K$4:$K$85,0))</f>
        <v>50</v>
      </c>
      <c r="I48" s="68">
        <f>INDEX('[1]WK 4 B9 2023'!$V$4:$V$84,MATCH($A48,'[1]WK 4 B9 2023'!$K$4:$K$84,0))</f>
        <v>49</v>
      </c>
      <c r="J48" s="68" t="str">
        <f>INDEX('[1]WK 5 F9 2023'!$V$4:$V$84,MATCH($A48,'[1]WK 5 F9 2023'!$K$4:$K$84,0))</f>
        <v/>
      </c>
      <c r="K48" s="68">
        <f>INDEX('[1]WK 6 B9 2023'!$V$4:$V$84,MATCH($A48,'[1]WK 6 B9 2023'!$K$4:$K$84,0))</f>
        <v>46</v>
      </c>
      <c r="L48" s="68">
        <f>INDEX('[1]WK 7 F9 2023'!$V$4:$V$84,MATCH($A48,'[1]WK 7 F9 2023'!$K$4:$K$84,0))</f>
        <v>48</v>
      </c>
      <c r="M48" s="68">
        <f>INDEX('[1]WK 8 B9 2023'!$V$4:$V$83,MATCH($A48,'[1]WK 8 B9 2023'!$K$4:$K$83,0))</f>
        <v>45</v>
      </c>
      <c r="N48" s="68">
        <f>INDEX('[1]WK 9 F9 2023'!$V$4:$V$83,MATCH($A48,'[1]WK 9 F9 2023'!$K$4:$K$83,0))</f>
        <v>44</v>
      </c>
      <c r="O48" s="68" t="str">
        <f>INDEX('[1]WK 10 B9 2023'!$V$4:$V$83,MATCH($A48,'[1]WK 10 B9 2023'!$K$4:$K$83,0))</f>
        <v/>
      </c>
      <c r="P48" s="84">
        <f>VLOOKUP($A48,'[1]2023 Sign Ups'!$A$2:$T$93,3,FALSE)</f>
        <v>12.350000000000001</v>
      </c>
      <c r="Q48" s="84">
        <f>AVERAGE(SMALL((D48:F48),{1,2,3}))-$E$1</f>
        <v>12.433333333333337</v>
      </c>
      <c r="R48" s="69">
        <f t="shared" si="5"/>
        <v>8</v>
      </c>
      <c r="S48" s="70">
        <v>2</v>
      </c>
    </row>
    <row r="49" spans="1:19" ht="15.75" x14ac:dyDescent="0.25">
      <c r="A49" s="16" t="s">
        <v>91</v>
      </c>
      <c r="B49" s="67" t="str">
        <f>INDEX('[1]2023 Sign Ups'!$B$2:$B$96, MATCH(A49,'[1]2023 Sign Ups'!$A$2:$A$96,0))</f>
        <v>Y</v>
      </c>
      <c r="C49" s="67">
        <f>INDEX('[1]2023 Sign Ups'!$D$2:$D$100, MATCH(A49,'[1]2023 Sign Ups'!$A$2:$A$96,0))</f>
        <v>3</v>
      </c>
      <c r="D49" s="17">
        <f t="shared" si="6"/>
        <v>41.25</v>
      </c>
      <c r="E49" s="17">
        <f t="shared" si="7"/>
        <v>41.25</v>
      </c>
      <c r="F49" s="68">
        <f>INDEX('[1]WK 1 F9 2023'!$V$4:$V$92, MATCH(A49,'[1]WK 1 F9 2023'!$K$4:$K$92,0))</f>
        <v>50</v>
      </c>
      <c r="G49" s="68">
        <f>INDEX('[1]WK 2 B9 2023'!$V$4:$V$85, MATCH($A49,'[1]WK 2 B9 2023'!$K$4:$K$85,0))</f>
        <v>41</v>
      </c>
      <c r="H49" s="68" t="str">
        <f>INDEX('[1]WK 3 F9 2023'!$V$4:$V$85,MATCH($A49,'[1]WK 3 F9 2023'!$K$4:$K$85,0))</f>
        <v/>
      </c>
      <c r="I49" s="68">
        <f>INDEX('[1]WK 4 B9 2023'!$V$4:$V$84,MATCH($A49,'[1]WK 4 B9 2023'!$K$4:$K$84,0))</f>
        <v>42</v>
      </c>
      <c r="J49" s="68" t="str">
        <f>INDEX('[1]WK 5 F9 2023'!$V$4:$V$84,MATCH($A49,'[1]WK 5 F9 2023'!$K$4:$K$84,0))</f>
        <v/>
      </c>
      <c r="K49" s="68">
        <f>INDEX('[1]WK 6 B9 2023'!$V$4:$V$84,MATCH($A49,'[1]WK 6 B9 2023'!$K$4:$K$84,0))</f>
        <v>42</v>
      </c>
      <c r="L49" s="68">
        <f>INDEX('[1]WK 7 F9 2023'!$V$4:$V$84,MATCH($A49,'[1]WK 7 F9 2023'!$K$4:$K$84,0))</f>
        <v>42</v>
      </c>
      <c r="M49" s="68" t="str">
        <f>INDEX('[1]WK 8 B9 2023'!$V$4:$V$83,MATCH($A49,'[1]WK 8 B9 2023'!$K$4:$K$83,0))</f>
        <v/>
      </c>
      <c r="N49" s="68" t="str">
        <f>INDEX('[1]WK 9 F9 2023'!$V$4:$V$83,MATCH($A49,'[1]WK 9 F9 2023'!$K$4:$K$83,0))</f>
        <v/>
      </c>
      <c r="O49" s="68" t="str">
        <f>INDEX('[1]WK 10 B9 2023'!$V$4:$V$83,MATCH($A49,'[1]WK 10 B9 2023'!$K$4:$K$83,0))</f>
        <v/>
      </c>
      <c r="P49" s="84">
        <f>VLOOKUP($A49,'[1]2023 Sign Ups'!$A$2:$T$93,3,FALSE)</f>
        <v>5.8500000000000014</v>
      </c>
      <c r="Q49" s="84">
        <f>AVERAGE(SMALL((D49:F49),{1,2,3}))-$E$1</f>
        <v>8.7666666666666657</v>
      </c>
      <c r="R49" s="69">
        <f t="shared" si="5"/>
        <v>5</v>
      </c>
      <c r="S49" s="70">
        <v>2</v>
      </c>
    </row>
    <row r="50" spans="1:19" ht="15.75" x14ac:dyDescent="0.25">
      <c r="A50" s="16" t="s">
        <v>86</v>
      </c>
      <c r="B50" s="67" t="str">
        <f>INDEX('[1]2023 Sign Ups'!$B$2:$B$96, MATCH(A50,'[1]2023 Sign Ups'!$A$2:$A$96,0))</f>
        <v>Y</v>
      </c>
      <c r="C50" s="67">
        <f>INDEX('[1]2023 Sign Ups'!$D$2:$D$100, MATCH(A50,'[1]2023 Sign Ups'!$A$2:$A$96,0))</f>
        <v>8</v>
      </c>
      <c r="D50" s="17">
        <f t="shared" si="6"/>
        <v>40.75</v>
      </c>
      <c r="E50" s="17">
        <f t="shared" si="7"/>
        <v>40.75</v>
      </c>
      <c r="F50" s="68">
        <f>INDEX('[1]WK 1 F9 2023'!$V$4:$V$92, MATCH(A50,'[1]WK 1 F9 2023'!$K$4:$K$92,0))</f>
        <v>43</v>
      </c>
      <c r="G50" s="68">
        <f>INDEX('[1]WK 2 B9 2023'!$V$4:$V$85, MATCH($A50,'[1]WK 2 B9 2023'!$K$4:$K$85,0))</f>
        <v>50</v>
      </c>
      <c r="H50" s="68" t="str">
        <f>INDEX('[1]WK 3 F9 2023'!$V$4:$V$85,MATCH($A50,'[1]WK 3 F9 2023'!$K$4:$K$85,0))</f>
        <v/>
      </c>
      <c r="I50" s="68" t="str">
        <f>INDEX('[1]WK 4 B9 2023'!$V$4:$V$84,MATCH($A50,'[1]WK 4 B9 2023'!$K$4:$K$84,0))</f>
        <v/>
      </c>
      <c r="J50" s="68" t="str">
        <f>INDEX('[1]WK 5 F9 2023'!$V$4:$V$84,MATCH($A50,'[1]WK 5 F9 2023'!$K$4:$K$84,0))</f>
        <v/>
      </c>
      <c r="K50" s="68" t="str">
        <f>INDEX('[1]WK 6 B9 2023'!$V$4:$V$84,MATCH($A50,'[1]WK 6 B9 2023'!$K$4:$K$84,0))</f>
        <v/>
      </c>
      <c r="L50" s="68">
        <f>INDEX('[1]WK 7 F9 2023'!$V$4:$V$84,MATCH($A50,'[1]WK 7 F9 2023'!$K$4:$K$84,0))</f>
        <v>42</v>
      </c>
      <c r="M50" s="68" t="str">
        <f>INDEX('[1]WK 8 B9 2023'!$V$4:$V$83,MATCH($A50,'[1]WK 8 B9 2023'!$K$4:$K$83,0))</f>
        <v/>
      </c>
      <c r="N50" s="68" t="str">
        <f>INDEX('[1]WK 9 F9 2023'!$V$4:$V$83,MATCH($A50,'[1]WK 9 F9 2023'!$K$4:$K$83,0))</f>
        <v/>
      </c>
      <c r="O50" s="68" t="str">
        <f>INDEX('[1]WK 10 B9 2023'!$V$4:$V$83,MATCH($A50,'[1]WK 10 B9 2023'!$K$4:$K$83,0))</f>
        <v/>
      </c>
      <c r="P50" s="84">
        <f>VLOOKUP($A50,'[1]2023 Sign Ups'!$A$2:$T$93,3,FALSE)</f>
        <v>5.3500000000000014</v>
      </c>
      <c r="Q50" s="84">
        <f>AVERAGE(SMALL((D50:F50),{1,2,3}))-$E$1</f>
        <v>6.1000000000000014</v>
      </c>
      <c r="R50" s="69">
        <f t="shared" si="5"/>
        <v>3</v>
      </c>
      <c r="S50" s="70">
        <v>2</v>
      </c>
    </row>
    <row r="51" spans="1:19" ht="15.75" x14ac:dyDescent="0.25">
      <c r="A51" s="16" t="s">
        <v>124</v>
      </c>
      <c r="B51" s="67" t="str">
        <f>INDEX('[1]2023 Sign Ups'!$B$2:$B$96, MATCH(A51,'[1]2023 Sign Ups'!$A$2:$A$96,0))</f>
        <v>Y</v>
      </c>
      <c r="C51" s="67">
        <f>INDEX('[1]2023 Sign Ups'!$D$2:$D$100, MATCH(A51,'[1]2023 Sign Ups'!$A$2:$A$96,0))</f>
        <v>6</v>
      </c>
      <c r="D51" s="17">
        <f t="shared" si="6"/>
        <v>42.5</v>
      </c>
      <c r="E51" s="17">
        <f t="shared" si="7"/>
        <v>42.5</v>
      </c>
      <c r="F51" s="68">
        <f>INDEX('[1]WK 1 F9 2023'!$V$4:$V$92, MATCH(A51,'[1]WK 1 F9 2023'!$K$4:$K$92,0))</f>
        <v>46</v>
      </c>
      <c r="G51" s="68" t="str">
        <f>INDEX('[1]WK 2 B9 2023'!$V$4:$V$85, MATCH($A51,'[1]WK 2 B9 2023'!$K$4:$K$85,0))</f>
        <v/>
      </c>
      <c r="H51" s="68">
        <f>INDEX('[1]WK 3 F9 2023'!$V$4:$V$85,MATCH($A51,'[1]WK 3 F9 2023'!$K$4:$K$85,0))</f>
        <v>43</v>
      </c>
      <c r="I51" s="68">
        <f>INDEX('[1]WK 4 B9 2023'!$V$4:$V$84,MATCH($A51,'[1]WK 4 B9 2023'!$K$4:$K$84,0))</f>
        <v>45</v>
      </c>
      <c r="J51" s="68" t="str">
        <f>INDEX('[1]WK 5 F9 2023'!$V$4:$V$84,MATCH($A51,'[1]WK 5 F9 2023'!$K$4:$K$84,0))</f>
        <v/>
      </c>
      <c r="K51" s="68">
        <f>INDEX('[1]WK 6 B9 2023'!$V$4:$V$84,MATCH($A51,'[1]WK 6 B9 2023'!$K$4:$K$84,0))</f>
        <v>50</v>
      </c>
      <c r="L51" s="68">
        <f>INDEX('[1]WK 7 F9 2023'!$V$4:$V$84,MATCH($A51,'[1]WK 7 F9 2023'!$K$4:$K$84,0))</f>
        <v>42</v>
      </c>
      <c r="M51" s="68">
        <f>INDEX('[1]WK 8 B9 2023'!$V$4:$V$83,MATCH($A51,'[1]WK 8 B9 2023'!$K$4:$K$83,0))</f>
        <v>44</v>
      </c>
      <c r="N51" s="68">
        <f>INDEX('[1]WK 9 F9 2023'!$V$4:$V$83,MATCH($A51,'[1]WK 9 F9 2023'!$K$4:$K$83,0))</f>
        <v>42</v>
      </c>
      <c r="O51" s="68" t="str">
        <f>INDEX('[1]WK 10 B9 2023'!$V$4:$V$83,MATCH($A51,'[1]WK 10 B9 2023'!$K$4:$K$83,0))</f>
        <v/>
      </c>
      <c r="P51" s="84">
        <f>VLOOKUP($A51,'[1]2023 Sign Ups'!$A$2:$T$93,3,FALSE)</f>
        <v>7.1000000000000014</v>
      </c>
      <c r="Q51" s="84">
        <f>AVERAGE(SMALL((D51:F51),{1,2,3}))-$E$1</f>
        <v>8.2666666666666657</v>
      </c>
      <c r="R51" s="69">
        <f t="shared" si="5"/>
        <v>7</v>
      </c>
      <c r="S51" s="70">
        <v>2</v>
      </c>
    </row>
    <row r="52" spans="1:19" ht="15.75" x14ac:dyDescent="0.25">
      <c r="A52" s="16" t="s">
        <v>114</v>
      </c>
      <c r="B52" s="67" t="str">
        <f>INDEX('[1]2023 Sign Ups'!$B$2:$B$96, MATCH(A52,'[1]2023 Sign Ups'!$A$2:$A$96,0))</f>
        <v>Y</v>
      </c>
      <c r="C52" s="67">
        <f>INDEX('[1]2023 Sign Ups'!$D$2:$D$100, MATCH(A52,'[1]2023 Sign Ups'!$A$2:$A$96,0))</f>
        <v>7</v>
      </c>
      <c r="D52" s="17">
        <f t="shared" si="6"/>
        <v>37.78</v>
      </c>
      <c r="E52" s="17">
        <f t="shared" si="7"/>
        <v>37.78</v>
      </c>
      <c r="F52" s="68" t="str">
        <f>INDEX('[1]WK 1 F9 2023'!$V$4:$V$92, MATCH(A52,'[1]WK 1 F9 2023'!$K$4:$K$92,0))</f>
        <v/>
      </c>
      <c r="G52" s="68" t="str">
        <f>INDEX('[1]WK 2 B9 2023'!$V$4:$V$85, MATCH($A52,'[1]WK 2 B9 2023'!$K$4:$K$85,0))</f>
        <v/>
      </c>
      <c r="H52" s="68" t="str">
        <f>INDEX('[1]WK 3 F9 2023'!$V$4:$V$85,MATCH($A52,'[1]WK 3 F9 2023'!$K$4:$K$85,0))</f>
        <v/>
      </c>
      <c r="I52" s="68">
        <f>INDEX('[1]WK 4 B9 2023'!$V$4:$V$84,MATCH($A52,'[1]WK 4 B9 2023'!$K$4:$K$84,0))</f>
        <v>39</v>
      </c>
      <c r="J52" s="68" t="str">
        <f>INDEX('[1]WK 5 F9 2023'!$V$4:$V$84,MATCH($A52,'[1]WK 5 F9 2023'!$K$4:$K$84,0))</f>
        <v/>
      </c>
      <c r="K52" s="68">
        <f>INDEX('[1]WK 6 B9 2023'!$V$4:$V$84,MATCH($A52,'[1]WK 6 B9 2023'!$K$4:$K$84,0))</f>
        <v>43</v>
      </c>
      <c r="L52" s="68">
        <f>INDEX('[1]WK 7 F9 2023'!$V$4:$V$84,MATCH($A52,'[1]WK 7 F9 2023'!$K$4:$K$84,0))</f>
        <v>40</v>
      </c>
      <c r="M52" s="68">
        <f>INDEX('[1]WK 8 B9 2023'!$V$4:$V$83,MATCH($A52,'[1]WK 8 B9 2023'!$K$4:$K$83,0))</f>
        <v>38</v>
      </c>
      <c r="N52" s="68">
        <f>INDEX('[1]WK 9 F9 2023'!$V$4:$V$83,MATCH($A52,'[1]WK 9 F9 2023'!$K$4:$K$83,0))</f>
        <v>40</v>
      </c>
      <c r="O52" s="68" t="str">
        <f>INDEX('[1]WK 10 B9 2023'!$V$4:$V$83,MATCH($A52,'[1]WK 10 B9 2023'!$K$4:$K$83,0))</f>
        <v/>
      </c>
      <c r="P52" s="84">
        <f>VLOOKUP($A52,'[1]2023 Sign Ups'!$A$2:$T$93,3,FALSE)</f>
        <v>2.3800000000000026</v>
      </c>
      <c r="Q52" s="84">
        <f>AVERAGE(SMALL((D52:F52),{1,2}))-$E$1</f>
        <v>2.3800000000000026</v>
      </c>
      <c r="R52" s="69">
        <f t="shared" si="5"/>
        <v>5</v>
      </c>
      <c r="S52" s="70">
        <v>2</v>
      </c>
    </row>
    <row r="53" spans="1:19" ht="15.75" x14ac:dyDescent="0.25">
      <c r="A53" s="16" t="s">
        <v>127</v>
      </c>
      <c r="B53" s="67" t="str">
        <f>INDEX('[1]2023 Sign Ups'!$B$2:$B$96, MATCH(A53,'[1]2023 Sign Ups'!$A$2:$A$96,0))</f>
        <v>Y</v>
      </c>
      <c r="C53" s="67">
        <f>INDEX('[1]2023 Sign Ups'!$D$2:$D$100, MATCH(A53,'[1]2023 Sign Ups'!$A$2:$A$96,0))</f>
        <v>5</v>
      </c>
      <c r="D53" s="17">
        <f t="shared" si="6"/>
        <v>40.375</v>
      </c>
      <c r="E53" s="17">
        <f t="shared" si="7"/>
        <v>40.375</v>
      </c>
      <c r="F53" s="68">
        <f>INDEX('[1]WK 1 F9 2023'!$V$4:$V$92, MATCH(A53,'[1]WK 1 F9 2023'!$K$4:$K$92,0))</f>
        <v>46</v>
      </c>
      <c r="G53" s="68">
        <f>INDEX('[1]WK 2 B9 2023'!$V$4:$V$85, MATCH($A53,'[1]WK 2 B9 2023'!$K$4:$K$85,0))</f>
        <v>39</v>
      </c>
      <c r="H53" s="68">
        <f>INDEX('[1]WK 3 F9 2023'!$V$4:$V$85,MATCH($A53,'[1]WK 3 F9 2023'!$K$4:$K$85,0))</f>
        <v>36</v>
      </c>
      <c r="I53" s="68">
        <f>INDEX('[1]WK 4 B9 2023'!$V$4:$V$84,MATCH($A53,'[1]WK 4 B9 2023'!$K$4:$K$84,0))</f>
        <v>37</v>
      </c>
      <c r="J53" s="68" t="str">
        <f>INDEX('[1]WK 5 F9 2023'!$V$4:$V$84,MATCH($A53,'[1]WK 5 F9 2023'!$K$4:$K$84,0))</f>
        <v/>
      </c>
      <c r="K53" s="68">
        <f>INDEX('[1]WK 6 B9 2023'!$V$4:$V$84,MATCH($A53,'[1]WK 6 B9 2023'!$K$4:$K$84,0))</f>
        <v>49</v>
      </c>
      <c r="L53" s="68">
        <f>INDEX('[1]WK 7 F9 2023'!$V$4:$V$84,MATCH($A53,'[1]WK 7 F9 2023'!$K$4:$K$84,0))</f>
        <v>38</v>
      </c>
      <c r="M53" s="68" t="str">
        <f>INDEX('[1]WK 8 B9 2023'!$V$4:$V$83,MATCH($A53,'[1]WK 8 B9 2023'!$K$4:$K$83,0))</f>
        <v/>
      </c>
      <c r="N53" s="68">
        <f>INDEX('[1]WK 9 F9 2023'!$V$4:$V$83,MATCH($A53,'[1]WK 9 F9 2023'!$K$4:$K$83,0))</f>
        <v>44</v>
      </c>
      <c r="O53" s="68" t="str">
        <f>INDEX('[1]WK 10 B9 2023'!$V$4:$V$83,MATCH($A53,'[1]WK 10 B9 2023'!$K$4:$K$83,0))</f>
        <v/>
      </c>
      <c r="P53" s="84">
        <f>VLOOKUP($A53,'[1]2023 Sign Ups'!$A$2:$T$93,3,FALSE)</f>
        <v>4.9750000000000014</v>
      </c>
      <c r="Q53" s="84">
        <f>AVERAGE(SMALL((D53:F53),{1,2,3}))-$E$1</f>
        <v>6.8500000000000014</v>
      </c>
      <c r="R53" s="69">
        <f t="shared" si="5"/>
        <v>7</v>
      </c>
      <c r="S53" s="70">
        <v>2</v>
      </c>
    </row>
    <row r="54" spans="1:19" ht="15.75" x14ac:dyDescent="0.25">
      <c r="A54" s="16" t="s">
        <v>116</v>
      </c>
      <c r="B54" s="67" t="str">
        <f>INDEX('[1]2023 Sign Ups'!$B$2:$B$96, MATCH(A54,'[1]2023 Sign Ups'!$A$2:$A$96,0))</f>
        <v>Y</v>
      </c>
      <c r="C54" s="67">
        <f>INDEX('[1]2023 Sign Ups'!$D$2:$D$100, MATCH(A54,'[1]2023 Sign Ups'!$A$2:$A$96,0))</f>
        <v>7</v>
      </c>
      <c r="D54" s="17">
        <f t="shared" si="6"/>
        <v>42.75</v>
      </c>
      <c r="E54" s="17">
        <f t="shared" si="7"/>
        <v>42.75</v>
      </c>
      <c r="F54" s="68" t="str">
        <f>INDEX('[1]WK 1 F9 2023'!$V$4:$V$92, MATCH(A54,'[1]WK 1 F9 2023'!$K$4:$K$92,0))</f>
        <v/>
      </c>
      <c r="G54" s="68">
        <f>INDEX('[1]WK 2 B9 2023'!$V$4:$V$85, MATCH($A54,'[1]WK 2 B9 2023'!$K$4:$K$85,0))</f>
        <v>43</v>
      </c>
      <c r="H54" s="68">
        <f>INDEX('[1]WK 3 F9 2023'!$V$4:$V$85,MATCH($A54,'[1]WK 3 F9 2023'!$K$4:$K$85,0))</f>
        <v>46</v>
      </c>
      <c r="I54" s="68">
        <f>INDEX('[1]WK 4 B9 2023'!$V$4:$V$84,MATCH($A54,'[1]WK 4 B9 2023'!$K$4:$K$84,0))</f>
        <v>47</v>
      </c>
      <c r="J54" s="68" t="str">
        <f>INDEX('[1]WK 5 F9 2023'!$V$4:$V$84,MATCH($A54,'[1]WK 5 F9 2023'!$K$4:$K$84,0))</f>
        <v/>
      </c>
      <c r="K54" s="68">
        <f>INDEX('[1]WK 6 B9 2023'!$V$4:$V$84,MATCH($A54,'[1]WK 6 B9 2023'!$K$4:$K$84,0))</f>
        <v>46</v>
      </c>
      <c r="L54" s="68">
        <f>INDEX('[1]WK 7 F9 2023'!$V$4:$V$84,MATCH($A54,'[1]WK 7 F9 2023'!$K$4:$K$84,0))</f>
        <v>44</v>
      </c>
      <c r="M54" s="68">
        <f>INDEX('[1]WK 8 B9 2023'!$V$4:$V$83,MATCH($A54,'[1]WK 8 B9 2023'!$K$4:$K$83,0))</f>
        <v>46</v>
      </c>
      <c r="N54" s="68">
        <f>INDEX('[1]WK 9 F9 2023'!$V$4:$V$83,MATCH($A54,'[1]WK 9 F9 2023'!$K$4:$K$83,0))</f>
        <v>40</v>
      </c>
      <c r="O54" s="68" t="str">
        <f>INDEX('[1]WK 10 B9 2023'!$V$4:$V$83,MATCH($A54,'[1]WK 10 B9 2023'!$K$4:$K$83,0))</f>
        <v/>
      </c>
      <c r="P54" s="84">
        <f>VLOOKUP($A54,'[1]2023 Sign Ups'!$A$2:$T$93,3,FALSE)</f>
        <v>7.3500000000000014</v>
      </c>
      <c r="Q54" s="84">
        <f>AVERAGE(SMALL((D54:F54),{1,2}))-$E$1</f>
        <v>7.3500000000000014</v>
      </c>
      <c r="R54" s="69">
        <f t="shared" si="5"/>
        <v>7</v>
      </c>
      <c r="S54" s="70">
        <v>2</v>
      </c>
    </row>
    <row r="55" spans="1:19" ht="15.75" x14ac:dyDescent="0.25">
      <c r="A55" s="16" t="s">
        <v>88</v>
      </c>
      <c r="B55" s="67" t="str">
        <f>INDEX('[1]2023 Sign Ups'!$B$2:$B$96, MATCH(A55,'[1]2023 Sign Ups'!$A$2:$A$96,0))</f>
        <v>y</v>
      </c>
      <c r="C55" s="67">
        <f>INDEX('[1]2023 Sign Ups'!$D$2:$D$100, MATCH(A55,'[1]2023 Sign Ups'!$A$2:$A$96,0))</f>
        <v>8</v>
      </c>
      <c r="D55" s="48" t="s">
        <v>35</v>
      </c>
      <c r="E55" s="48" t="str">
        <f t="shared" si="7"/>
        <v>TBD</v>
      </c>
      <c r="F55" s="68">
        <f>INDEX('[1]WK 1 F9 2023'!$V$4:$V$92, MATCH(A55,'[1]WK 1 F9 2023'!$K$4:$K$92,0))</f>
        <v>45</v>
      </c>
      <c r="G55" s="68" t="str">
        <f>INDEX('[1]WK 2 B9 2023'!$V$4:$V$85, MATCH($A55,'[1]WK 2 B9 2023'!$K$4:$K$85,0))</f>
        <v/>
      </c>
      <c r="H55" s="68">
        <f>INDEX('[1]WK 3 F9 2023'!$V$4:$V$85,MATCH($A55,'[1]WK 3 F9 2023'!$K$4:$K$85,0))</f>
        <v>45</v>
      </c>
      <c r="I55" s="68">
        <f>INDEX('[1]WK 4 B9 2023'!$V$4:$V$84,MATCH($A55,'[1]WK 4 B9 2023'!$K$4:$K$84,0))</f>
        <v>45</v>
      </c>
      <c r="J55" s="68" t="str">
        <f>INDEX('[1]WK 5 F9 2023'!$V$4:$V$84,MATCH($A55,'[1]WK 5 F9 2023'!$K$4:$K$84,0))</f>
        <v/>
      </c>
      <c r="K55" s="68">
        <f>INDEX('[1]WK 6 B9 2023'!$V$4:$V$84,MATCH($A55,'[1]WK 6 B9 2023'!$K$4:$K$84,0))</f>
        <v>47</v>
      </c>
      <c r="L55" s="68" t="str">
        <f>INDEX('[1]WK 7 F9 2023'!$V$4:$V$84,MATCH($A55,'[1]WK 7 F9 2023'!$K$4:$K$84,0))</f>
        <v/>
      </c>
      <c r="M55" s="68">
        <f>INDEX('[1]WK 8 B9 2023'!$V$4:$V$83,MATCH($A55,'[1]WK 8 B9 2023'!$K$4:$K$83,0))</f>
        <v>42</v>
      </c>
      <c r="N55" s="68">
        <f>INDEX('[1]WK 9 F9 2023'!$V$4:$V$83,MATCH($A55,'[1]WK 9 F9 2023'!$K$4:$K$83,0))</f>
        <v>43</v>
      </c>
      <c r="O55" s="68" t="str">
        <f>INDEX('[1]WK 10 B9 2023'!$V$4:$V$83,MATCH($A55,'[1]WK 10 B9 2023'!$K$4:$K$83,0))</f>
        <v/>
      </c>
      <c r="P55" s="84" t="s">
        <v>35</v>
      </c>
      <c r="Q55" s="84" t="s">
        <v>35</v>
      </c>
      <c r="R55" s="69">
        <f t="shared" si="5"/>
        <v>6</v>
      </c>
      <c r="S55" s="70">
        <v>1</v>
      </c>
    </row>
    <row r="56" spans="1:19" ht="15.75" x14ac:dyDescent="0.25">
      <c r="A56" s="16" t="s">
        <v>32</v>
      </c>
      <c r="B56" s="67" t="str">
        <f>INDEX('[1]2023 Sign Ups'!$B$2:$B$96, MATCH(A56,'[1]2023 Sign Ups'!$A$2:$A$96,0))</f>
        <v>Y</v>
      </c>
      <c r="C56" s="67">
        <f>INDEX('[1]2023 Sign Ups'!$D$2:$D$100, MATCH(A56,'[1]2023 Sign Ups'!$A$2:$A$96,0))</f>
        <v>1</v>
      </c>
      <c r="D56" s="17">
        <f>P56+35.4</f>
        <v>41.5</v>
      </c>
      <c r="E56" s="17">
        <f t="shared" si="7"/>
        <v>41.5</v>
      </c>
      <c r="F56" s="68">
        <f>INDEX('[1]WK 1 F9 2023'!$V$4:$V$92, MATCH(A56,'[1]WK 1 F9 2023'!$K$4:$K$92,0))</f>
        <v>41</v>
      </c>
      <c r="G56" s="68">
        <f>INDEX('[1]WK 2 B9 2023'!$V$4:$V$85, MATCH($A56,'[1]WK 2 B9 2023'!$K$4:$K$85,0))</f>
        <v>44</v>
      </c>
      <c r="H56" s="68">
        <f>INDEX('[1]WK 3 F9 2023'!$V$4:$V$85,MATCH($A56,'[1]WK 3 F9 2023'!$K$4:$K$85,0))</f>
        <v>38</v>
      </c>
      <c r="I56" s="68">
        <f>INDEX('[1]WK 4 B9 2023'!$V$4:$V$84,MATCH($A56,'[1]WK 4 B9 2023'!$K$4:$K$84,0))</f>
        <v>42</v>
      </c>
      <c r="J56" s="68" t="str">
        <f>INDEX('[1]WK 5 F9 2023'!$V$4:$V$84,MATCH($A56,'[1]WK 5 F9 2023'!$K$4:$K$84,0))</f>
        <v/>
      </c>
      <c r="K56" s="68">
        <f>INDEX('[1]WK 6 B9 2023'!$V$4:$V$84,MATCH($A56,'[1]WK 6 B9 2023'!$K$4:$K$84,0))</f>
        <v>46</v>
      </c>
      <c r="L56" s="68" t="str">
        <f>INDEX('[1]WK 7 F9 2023'!$V$4:$V$84,MATCH($A56,'[1]WK 7 F9 2023'!$K$4:$K$84,0))</f>
        <v/>
      </c>
      <c r="M56" s="68">
        <f>INDEX('[1]WK 8 B9 2023'!$V$4:$V$83,MATCH($A56,'[1]WK 8 B9 2023'!$K$4:$K$83,0))</f>
        <v>44</v>
      </c>
      <c r="N56" s="68">
        <f>INDEX('[1]WK 9 F9 2023'!$V$4:$V$83,MATCH($A56,'[1]WK 9 F9 2023'!$K$4:$K$83,0))</f>
        <v>44</v>
      </c>
      <c r="O56" s="68" t="str">
        <f>INDEX('[1]WK 10 B9 2023'!$V$4:$V$83,MATCH($A56,'[1]WK 10 B9 2023'!$K$4:$K$83,0))</f>
        <v/>
      </c>
      <c r="P56" s="84">
        <f>VLOOKUP($A56,'[1]2023 Sign Ups'!$A$2:$T$93,3,FALSE)</f>
        <v>6.1000000000000014</v>
      </c>
      <c r="Q56" s="84">
        <f>AVERAGE(SMALL((D56:F56),{1,2,3}))-$E$1</f>
        <v>5.9333333333333371</v>
      </c>
      <c r="R56" s="69">
        <f t="shared" si="5"/>
        <v>7</v>
      </c>
      <c r="S56" s="70">
        <v>2</v>
      </c>
    </row>
    <row r="57" spans="1:19" ht="15.75" x14ac:dyDescent="0.25">
      <c r="A57" s="16" t="s">
        <v>56</v>
      </c>
      <c r="B57" s="67" t="str">
        <f>INDEX('[1]2023 Sign Ups'!$B$2:$B$96, MATCH(A57,'[1]2023 Sign Ups'!$A$2:$A$96,0))</f>
        <v>Y</v>
      </c>
      <c r="C57" s="67">
        <f>INDEX('[1]2023 Sign Ups'!$D$2:$D$100, MATCH(A57,'[1]2023 Sign Ups'!$A$2:$A$96,0))</f>
        <v>1</v>
      </c>
      <c r="D57" s="17">
        <f>P57+35.4</f>
        <v>39.5</v>
      </c>
      <c r="E57" s="17">
        <f t="shared" si="7"/>
        <v>39.5</v>
      </c>
      <c r="F57" s="68">
        <f>INDEX('[1]WK 1 F9 2023'!$V$4:$V$92, MATCH(A57,'[1]WK 1 F9 2023'!$K$4:$K$92,0))</f>
        <v>43</v>
      </c>
      <c r="G57" s="68">
        <f>INDEX('[1]WK 2 B9 2023'!$V$4:$V$85, MATCH($A57,'[1]WK 2 B9 2023'!$K$4:$K$85,0))</f>
        <v>39</v>
      </c>
      <c r="H57" s="68">
        <f>INDEX('[1]WK 3 F9 2023'!$V$4:$V$85,MATCH($A57,'[1]WK 3 F9 2023'!$K$4:$K$85,0))</f>
        <v>44</v>
      </c>
      <c r="I57" s="68">
        <f>INDEX('[1]WK 4 B9 2023'!$V$4:$V$84,MATCH($A57,'[1]WK 4 B9 2023'!$K$4:$K$84,0))</f>
        <v>42</v>
      </c>
      <c r="J57" s="68" t="str">
        <f>INDEX('[1]WK 5 F9 2023'!$V$4:$V$84,MATCH($A57,'[1]WK 5 F9 2023'!$K$4:$K$84,0))</f>
        <v/>
      </c>
      <c r="K57" s="68">
        <f>INDEX('[1]WK 6 B9 2023'!$V$4:$V$84,MATCH($A57,'[1]WK 6 B9 2023'!$K$4:$K$84,0))</f>
        <v>44</v>
      </c>
      <c r="L57" s="68">
        <f>INDEX('[1]WK 7 F9 2023'!$V$4:$V$84,MATCH($A57,'[1]WK 7 F9 2023'!$K$4:$K$84,0))</f>
        <v>41</v>
      </c>
      <c r="M57" s="68">
        <f>INDEX('[1]WK 8 B9 2023'!$V$4:$V$83,MATCH($A57,'[1]WK 8 B9 2023'!$K$4:$K$83,0))</f>
        <v>40</v>
      </c>
      <c r="N57" s="68" t="str">
        <f>INDEX('[1]WK 9 F9 2023'!$V$4:$V$83,MATCH($A57,'[1]WK 9 F9 2023'!$K$4:$K$83,0))</f>
        <v/>
      </c>
      <c r="O57" s="68" t="str">
        <f>INDEX('[1]WK 10 B9 2023'!$V$4:$V$83,MATCH($A57,'[1]WK 10 B9 2023'!$K$4:$K$83,0))</f>
        <v/>
      </c>
      <c r="P57" s="84">
        <f>VLOOKUP($A57,'[1]2023 Sign Ups'!$A$2:$T$93,3,FALSE)</f>
        <v>4.1000000000000014</v>
      </c>
      <c r="Q57" s="84">
        <f>AVERAGE(SMALL((D57:F57),{1,2,3}))-$E$1</f>
        <v>5.2666666666666657</v>
      </c>
      <c r="R57" s="69">
        <f t="shared" si="5"/>
        <v>7</v>
      </c>
      <c r="S57" s="70">
        <v>2</v>
      </c>
    </row>
    <row r="58" spans="1:19" ht="15.75" x14ac:dyDescent="0.25">
      <c r="A58" s="21" t="s">
        <v>126</v>
      </c>
      <c r="B58" s="67" t="str">
        <f>INDEX('[1]2023 Sign Ups'!$B$2:$B$96, MATCH(A58,'[1]2023 Sign Ups'!$A$2:$A$96,0))</f>
        <v>NEW</v>
      </c>
      <c r="C58" s="67">
        <f>INDEX('[1]2023 Sign Ups'!$D$2:$D$100, MATCH(A58,'[1]2023 Sign Ups'!$A$2:$A$96,0))</f>
        <v>6</v>
      </c>
      <c r="D58" s="48" t="s">
        <v>35</v>
      </c>
      <c r="E58" s="48" t="s">
        <v>35</v>
      </c>
      <c r="F58" s="68">
        <f>INDEX('[1]WK 1 F9 2023'!$V$4:$V$92, MATCH(A58,'[1]WK 1 F9 2023'!$K$4:$K$92,0))</f>
        <v>44</v>
      </c>
      <c r="G58" s="68">
        <f>INDEX('[1]WK 2 B9 2023'!$V$4:$V$85, MATCH($A58,'[1]WK 2 B9 2023'!$K$4:$K$85,0))</f>
        <v>44</v>
      </c>
      <c r="H58" s="68">
        <f>INDEX('[1]WK 3 F9 2023'!$V$4:$V$85,MATCH($A58,'[1]WK 3 F9 2023'!$K$4:$K$85,0))</f>
        <v>40</v>
      </c>
      <c r="I58" s="68">
        <f>INDEX('[1]WK 4 B9 2023'!$V$4:$V$84,MATCH($A58,'[1]WK 4 B9 2023'!$K$4:$K$84,0))</f>
        <v>46</v>
      </c>
      <c r="J58" s="68" t="str">
        <f>INDEX('[1]WK 5 F9 2023'!$V$4:$V$84,MATCH($A58,'[1]WK 5 F9 2023'!$K$4:$K$84,0))</f>
        <v/>
      </c>
      <c r="K58" s="68">
        <f>INDEX('[1]WK 6 B9 2023'!$V$4:$V$84,MATCH($A58,'[1]WK 6 B9 2023'!$K$4:$K$84,0))</f>
        <v>47</v>
      </c>
      <c r="L58" s="68">
        <f>INDEX('[1]WK 7 F9 2023'!$V$4:$V$84,MATCH($A58,'[1]WK 7 F9 2023'!$K$4:$K$84,0))</f>
        <v>42</v>
      </c>
      <c r="M58" s="68">
        <f>INDEX('[1]WK 8 B9 2023'!$V$4:$V$83,MATCH($A58,'[1]WK 8 B9 2023'!$K$4:$K$83,0))</f>
        <v>42</v>
      </c>
      <c r="N58" s="68" t="str">
        <f>INDEX('[1]WK 9 F9 2023'!$V$4:$V$83,MATCH($A58,'[1]WK 9 F9 2023'!$K$4:$K$83,0))</f>
        <v/>
      </c>
      <c r="O58" s="68" t="str">
        <f>INDEX('[1]WK 10 B9 2023'!$V$4:$V$83,MATCH($A58,'[1]WK 10 B9 2023'!$K$4:$K$83,0))</f>
        <v/>
      </c>
      <c r="P58" s="84" t="s">
        <v>35</v>
      </c>
      <c r="Q58" s="84" t="s">
        <v>35</v>
      </c>
      <c r="R58" s="69">
        <f t="shared" si="5"/>
        <v>7</v>
      </c>
      <c r="S58" s="70">
        <v>0</v>
      </c>
    </row>
    <row r="59" spans="1:19" ht="15.75" x14ac:dyDescent="0.25">
      <c r="A59" s="16" t="s">
        <v>81</v>
      </c>
      <c r="B59" s="67" t="str">
        <f>INDEX('[1]2023 Sign Ups'!$B$2:$B$96, MATCH(A59,'[1]2023 Sign Ups'!$A$2:$A$96,0))</f>
        <v>Y</v>
      </c>
      <c r="C59" s="67">
        <f>INDEX('[1]2023 Sign Ups'!$D$2:$D$100, MATCH(A59,'[1]2023 Sign Ups'!$A$2:$A$96,0))</f>
        <v>3</v>
      </c>
      <c r="D59" s="17">
        <f>P59+35.4</f>
        <v>39</v>
      </c>
      <c r="E59" s="17">
        <f>D59</f>
        <v>39</v>
      </c>
      <c r="F59" s="68">
        <f>INDEX('[1]WK 1 F9 2023'!$V$4:$V$92, MATCH(A59,'[1]WK 1 F9 2023'!$K$4:$K$92,0))</f>
        <v>43</v>
      </c>
      <c r="G59" s="68">
        <f>INDEX('[1]WK 2 B9 2023'!$V$4:$V$85, MATCH($A59,'[1]WK 2 B9 2023'!$K$4:$K$85,0))</f>
        <v>43</v>
      </c>
      <c r="H59" s="68">
        <f>INDEX('[1]WK 3 F9 2023'!$V$4:$V$85,MATCH($A59,'[1]WK 3 F9 2023'!$K$4:$K$85,0))</f>
        <v>41</v>
      </c>
      <c r="I59" s="68">
        <f>INDEX('[1]WK 4 B9 2023'!$V$4:$V$84,MATCH($A59,'[1]WK 4 B9 2023'!$K$4:$K$84,0))</f>
        <v>42</v>
      </c>
      <c r="J59" s="68" t="str">
        <f>INDEX('[1]WK 5 F9 2023'!$V$4:$V$84,MATCH($A59,'[1]WK 5 F9 2023'!$K$4:$K$84,0))</f>
        <v/>
      </c>
      <c r="K59" s="68" t="str">
        <f>INDEX('[1]WK 6 B9 2023'!$V$4:$V$84,MATCH($A59,'[1]WK 6 B9 2023'!$K$4:$K$84,0))</f>
        <v/>
      </c>
      <c r="L59" s="68">
        <f>INDEX('[1]WK 7 F9 2023'!$V$4:$V$84,MATCH($A59,'[1]WK 7 F9 2023'!$K$4:$K$84,0))</f>
        <v>38</v>
      </c>
      <c r="M59" s="68" t="str">
        <f>INDEX('[1]WK 8 B9 2023'!$V$4:$V$83,MATCH($A59,'[1]WK 8 B9 2023'!$K$4:$K$83,0))</f>
        <v/>
      </c>
      <c r="N59" s="68">
        <f>INDEX('[1]WK 9 F9 2023'!$V$4:$V$83,MATCH($A59,'[1]WK 9 F9 2023'!$K$4:$K$83,0))</f>
        <v>44</v>
      </c>
      <c r="O59" s="68" t="str">
        <f>INDEX('[1]WK 10 B9 2023'!$V$4:$V$83,MATCH($A59,'[1]WK 10 B9 2023'!$K$4:$K$83,0))</f>
        <v/>
      </c>
      <c r="P59" s="84">
        <f>VLOOKUP($A59,'[1]2023 Sign Ups'!$A$2:$T$93,3,FALSE)</f>
        <v>3.6000000000000014</v>
      </c>
      <c r="Q59" s="84">
        <f>AVERAGE(SMALL((D59:F59),{1,2,3}))-$E$1</f>
        <v>4.9333333333333371</v>
      </c>
      <c r="R59" s="69">
        <f t="shared" si="5"/>
        <v>6</v>
      </c>
      <c r="S59" s="70">
        <v>2</v>
      </c>
    </row>
    <row r="60" spans="1:19" ht="15.75" x14ac:dyDescent="0.25">
      <c r="A60" s="16" t="s">
        <v>92</v>
      </c>
      <c r="B60" s="67" t="str">
        <f>INDEX('[1]2023 Sign Ups'!$B$2:$B$96, MATCH(A60,'[1]2023 Sign Ups'!$A$2:$A$96,0))</f>
        <v>Y</v>
      </c>
      <c r="C60" s="67">
        <f>INDEX('[1]2023 Sign Ups'!$D$2:$D$100, MATCH(A60,'[1]2023 Sign Ups'!$A$2:$A$96,0))</f>
        <v>8</v>
      </c>
      <c r="D60" s="17">
        <f>P60+35.4</f>
        <v>43</v>
      </c>
      <c r="E60" s="17">
        <f>D60</f>
        <v>43</v>
      </c>
      <c r="F60" s="68" t="str">
        <f>INDEX('[1]WK 1 F9 2023'!$V$4:$V$92, MATCH(A60,'[1]WK 1 F9 2023'!$K$4:$K$92,0))</f>
        <v/>
      </c>
      <c r="G60" s="68">
        <f>INDEX('[1]WK 2 B9 2023'!$V$4:$V$85, MATCH($A60,'[1]WK 2 B9 2023'!$K$4:$K$85,0))</f>
        <v>44</v>
      </c>
      <c r="H60" s="68">
        <f>INDEX('[1]WK 3 F9 2023'!$V$4:$V$85,MATCH($A60,'[1]WK 3 F9 2023'!$K$4:$K$85,0))</f>
        <v>39</v>
      </c>
      <c r="I60" s="68">
        <f>INDEX('[1]WK 4 B9 2023'!$V$4:$V$84,MATCH($A60,'[1]WK 4 B9 2023'!$K$4:$K$84,0))</f>
        <v>45</v>
      </c>
      <c r="J60" s="68" t="str">
        <f>INDEX('[1]WK 5 F9 2023'!$V$4:$V$84,MATCH($A60,'[1]WK 5 F9 2023'!$K$4:$K$84,0))</f>
        <v/>
      </c>
      <c r="K60" s="68">
        <f>INDEX('[1]WK 6 B9 2023'!$V$4:$V$84,MATCH($A60,'[1]WK 6 B9 2023'!$K$4:$K$84,0))</f>
        <v>48</v>
      </c>
      <c r="L60" s="68">
        <f>INDEX('[1]WK 7 F9 2023'!$V$4:$V$84,MATCH($A60,'[1]WK 7 F9 2023'!$K$4:$K$84,0))</f>
        <v>42</v>
      </c>
      <c r="M60" s="68">
        <f>INDEX('[1]WK 8 B9 2023'!$V$4:$V$83,MATCH($A60,'[1]WK 8 B9 2023'!$K$4:$K$83,0))</f>
        <v>45</v>
      </c>
      <c r="N60" s="68" t="str">
        <f>INDEX('[1]WK 9 F9 2023'!$V$4:$V$83,MATCH($A60,'[1]WK 9 F9 2023'!$K$4:$K$83,0))</f>
        <v/>
      </c>
      <c r="O60" s="68" t="str">
        <f>INDEX('[1]WK 10 B9 2023'!$V$4:$V$83,MATCH($A60,'[1]WK 10 B9 2023'!$K$4:$K$83,0))</f>
        <v/>
      </c>
      <c r="P60" s="84">
        <f>VLOOKUP($A60,'[1]2023 Sign Ups'!$A$2:$T$93,3,FALSE)</f>
        <v>7.6000000000000014</v>
      </c>
      <c r="Q60" s="84">
        <f>AVERAGE(SMALL((D60:F60),{1,2}))-$E$1</f>
        <v>7.6000000000000014</v>
      </c>
      <c r="R60" s="69">
        <f t="shared" si="5"/>
        <v>6</v>
      </c>
      <c r="S60" s="70">
        <v>2</v>
      </c>
    </row>
    <row r="61" spans="1:19" ht="15.75" x14ac:dyDescent="0.25">
      <c r="A61" s="16" t="s">
        <v>46</v>
      </c>
      <c r="B61" s="67" t="str">
        <f>INDEX('[1]2023 Sign Ups'!$B$2:$B$96, MATCH(A61,'[1]2023 Sign Ups'!$A$2:$A$96,0))</f>
        <v>Y</v>
      </c>
      <c r="C61" s="67">
        <f>INDEX('[1]2023 Sign Ups'!$D$2:$D$100, MATCH(A61,'[1]2023 Sign Ups'!$A$2:$A$96,0))</f>
        <v>2</v>
      </c>
      <c r="D61" s="17">
        <f>P61+35.4</f>
        <v>35.75</v>
      </c>
      <c r="E61" s="17">
        <f>D61</f>
        <v>35.75</v>
      </c>
      <c r="F61" s="68">
        <f>INDEX('[1]WK 1 F9 2023'!$V$4:$V$92, MATCH(A61,'[1]WK 1 F9 2023'!$K$4:$K$92,0))</f>
        <v>38</v>
      </c>
      <c r="G61" s="68">
        <f>INDEX('[1]WK 2 B9 2023'!$V$4:$V$85, MATCH($A61,'[1]WK 2 B9 2023'!$K$4:$K$85,0))</f>
        <v>34</v>
      </c>
      <c r="H61" s="68">
        <f>INDEX('[1]WK 3 F9 2023'!$V$4:$V$85,MATCH($A61,'[1]WK 3 F9 2023'!$K$4:$K$85,0))</f>
        <v>36</v>
      </c>
      <c r="I61" s="68">
        <f>INDEX('[1]WK 4 B9 2023'!$V$4:$V$84,MATCH($A61,'[1]WK 4 B9 2023'!$K$4:$K$84,0))</f>
        <v>36</v>
      </c>
      <c r="J61" s="68" t="str">
        <f>INDEX('[1]WK 5 F9 2023'!$V$4:$V$84,MATCH($A61,'[1]WK 5 F9 2023'!$K$4:$K$84,0))</f>
        <v/>
      </c>
      <c r="K61" s="68">
        <f>INDEX('[1]WK 6 B9 2023'!$V$4:$V$84,MATCH($A61,'[1]WK 6 B9 2023'!$K$4:$K$84,0))</f>
        <v>37</v>
      </c>
      <c r="L61" s="68">
        <f>INDEX('[1]WK 7 F9 2023'!$V$4:$V$84,MATCH($A61,'[1]WK 7 F9 2023'!$K$4:$K$84,0))</f>
        <v>36</v>
      </c>
      <c r="M61" s="68">
        <f>INDEX('[1]WK 8 B9 2023'!$V$4:$V$83,MATCH($A61,'[1]WK 8 B9 2023'!$K$4:$K$83,0))</f>
        <v>41</v>
      </c>
      <c r="N61" s="68">
        <f>INDEX('[1]WK 9 F9 2023'!$V$4:$V$83,MATCH($A61,'[1]WK 9 F9 2023'!$K$4:$K$83,0))</f>
        <v>35</v>
      </c>
      <c r="O61" s="68" t="str">
        <f>INDEX('[1]WK 10 B9 2023'!$V$4:$V$83,MATCH($A61,'[1]WK 10 B9 2023'!$K$4:$K$83,0))</f>
        <v/>
      </c>
      <c r="P61" s="84">
        <f>VLOOKUP($A61,'[1]2023 Sign Ups'!$A$2:$T$93,3,FALSE)</f>
        <v>0.35000000000000142</v>
      </c>
      <c r="Q61" s="84">
        <f>AVERAGE(SMALL((D61:F61),{1,2,3}))-$E$1</f>
        <v>1.1000000000000014</v>
      </c>
      <c r="R61" s="69">
        <f t="shared" si="5"/>
        <v>8</v>
      </c>
      <c r="S61" s="70">
        <v>2</v>
      </c>
    </row>
    <row r="62" spans="1:19" ht="15.75" x14ac:dyDescent="0.25">
      <c r="A62" s="16" t="s">
        <v>108</v>
      </c>
      <c r="B62" s="67" t="str">
        <f>INDEX('[1]2023 Sign Ups'!$B$2:$B$96, MATCH(A62,'[1]2023 Sign Ups'!$A$2:$A$96,0))</f>
        <v>NEW</v>
      </c>
      <c r="C62" s="67">
        <f>INDEX('[1]2023 Sign Ups'!$D$2:$D$100, MATCH(A62,'[1]2023 Sign Ups'!$A$2:$A$96,0))</f>
        <v>4</v>
      </c>
      <c r="D62" s="48" t="s">
        <v>35</v>
      </c>
      <c r="E62" s="48" t="s">
        <v>35</v>
      </c>
      <c r="F62" s="68">
        <f>INDEX('[1]WK 1 F9 2023'!$V$4:$V$92, MATCH(A62,'[1]WK 1 F9 2023'!$K$4:$K$92,0))</f>
        <v>51</v>
      </c>
      <c r="G62" s="68">
        <f>INDEX('[1]WK 2 B9 2023'!$V$4:$V$85, MATCH($A62,'[1]WK 2 B9 2023'!$K$4:$K$85,0))</f>
        <v>58</v>
      </c>
      <c r="H62" s="68">
        <f>INDEX('[1]WK 3 F9 2023'!$V$4:$V$85,MATCH($A62,'[1]WK 3 F9 2023'!$K$4:$K$85,0))</f>
        <v>51</v>
      </c>
      <c r="I62" s="68">
        <f>INDEX('[1]WK 4 B9 2023'!$V$4:$V$84,MATCH($A62,'[1]WK 4 B9 2023'!$K$4:$K$84,0))</f>
        <v>54</v>
      </c>
      <c r="J62" s="68" t="str">
        <f>INDEX('[1]WK 5 F9 2023'!$V$4:$V$84,MATCH($A62,'[1]WK 5 F9 2023'!$K$4:$K$84,0))</f>
        <v/>
      </c>
      <c r="K62" s="68" t="str">
        <f>INDEX('[1]WK 6 B9 2023'!$V$4:$V$84,MATCH($A62,'[1]WK 6 B9 2023'!$K$4:$K$84,0))</f>
        <v/>
      </c>
      <c r="L62" s="68">
        <f>INDEX('[1]WK 7 F9 2023'!$V$4:$V$84,MATCH($A62,'[1]WK 7 F9 2023'!$K$4:$K$84,0))</f>
        <v>48</v>
      </c>
      <c r="M62" s="68">
        <f>INDEX('[1]WK 8 B9 2023'!$V$4:$V$83,MATCH($A62,'[1]WK 8 B9 2023'!$K$4:$K$83,0))</f>
        <v>44</v>
      </c>
      <c r="N62" s="68">
        <f>INDEX('[1]WK 9 F9 2023'!$V$4:$V$83,MATCH($A62,'[1]WK 9 F9 2023'!$K$4:$K$83,0))</f>
        <v>46</v>
      </c>
      <c r="O62" s="68" t="str">
        <f>INDEX('[1]WK 10 B9 2023'!$V$4:$V$83,MATCH($A62,'[1]WK 10 B9 2023'!$K$4:$K$83,0))</f>
        <v/>
      </c>
      <c r="P62" s="84" t="s">
        <v>35</v>
      </c>
      <c r="Q62" s="84" t="s">
        <v>35</v>
      </c>
      <c r="R62" s="69">
        <f t="shared" si="5"/>
        <v>7</v>
      </c>
      <c r="S62" s="70">
        <v>0</v>
      </c>
    </row>
    <row r="63" spans="1:19" ht="15.75" x14ac:dyDescent="0.25">
      <c r="A63" s="24" t="s">
        <v>43</v>
      </c>
      <c r="B63" s="67" t="str">
        <f>INDEX('[1]2023 Sign Ups'!$B$2:$B$96, MATCH(A63,'[1]2023 Sign Ups'!$A$2:$A$96,0))</f>
        <v>Y</v>
      </c>
      <c r="C63" s="67">
        <f>INDEX('[1]2023 Sign Ups'!$D$2:$D$100, MATCH(A63,'[1]2023 Sign Ups'!$A$2:$A$96,0))</f>
        <v>2</v>
      </c>
      <c r="D63" s="17">
        <f t="shared" ref="D63:D78" si="8">P63+35.4</f>
        <v>39.4</v>
      </c>
      <c r="E63" s="17">
        <f t="shared" ref="E63:E78" si="9">D63</f>
        <v>39.4</v>
      </c>
      <c r="F63" s="68">
        <f>INDEX('[1]WK 1 F9 2023'!$V$4:$V$92, MATCH(A63,'[1]WK 1 F9 2023'!$K$4:$K$92,0))</f>
        <v>40</v>
      </c>
      <c r="G63" s="68">
        <f>INDEX('[1]WK 2 B9 2023'!$V$4:$V$85, MATCH($A63,'[1]WK 2 B9 2023'!$K$4:$K$85,0))</f>
        <v>41</v>
      </c>
      <c r="H63" s="68">
        <f>INDEX('[1]WK 3 F9 2023'!$V$4:$V$85,MATCH($A63,'[1]WK 3 F9 2023'!$K$4:$K$85,0))</f>
        <v>42</v>
      </c>
      <c r="I63" s="68">
        <f>INDEX('[1]WK 4 B9 2023'!$V$4:$V$84,MATCH($A63,'[1]WK 4 B9 2023'!$K$4:$K$84,0))</f>
        <v>40</v>
      </c>
      <c r="J63" s="68" t="str">
        <f>INDEX('[1]WK 5 F9 2023'!$V$4:$V$84,MATCH($A63,'[1]WK 5 F9 2023'!$K$4:$K$84,0))</f>
        <v/>
      </c>
      <c r="K63" s="68">
        <f>INDEX('[1]WK 6 B9 2023'!$V$4:$V$84,MATCH($A63,'[1]WK 6 B9 2023'!$K$4:$K$84,0))</f>
        <v>45</v>
      </c>
      <c r="L63" s="68">
        <f>INDEX('[1]WK 7 F9 2023'!$V$4:$V$84,MATCH($A63,'[1]WK 7 F9 2023'!$K$4:$K$84,0))</f>
        <v>38</v>
      </c>
      <c r="M63" s="68" t="str">
        <f>INDEX('[1]WK 8 B9 2023'!$V$4:$V$83,MATCH($A63,'[1]WK 8 B9 2023'!$K$4:$K$83,0))</f>
        <v/>
      </c>
      <c r="N63" s="68">
        <f>INDEX('[1]WK 9 F9 2023'!$V$4:$V$83,MATCH($A63,'[1]WK 9 F9 2023'!$K$4:$K$83,0))</f>
        <v>38</v>
      </c>
      <c r="O63" s="68" t="str">
        <f>INDEX('[1]WK 10 B9 2023'!$V$4:$V$83,MATCH($A63,'[1]WK 10 B9 2023'!$K$4:$K$83,0))</f>
        <v/>
      </c>
      <c r="P63" s="84">
        <f>VLOOKUP($A63,'[1]2023 Sign Ups'!$A$2:$T$93,3,FALSE)</f>
        <v>4</v>
      </c>
      <c r="Q63" s="84">
        <f>AVERAGE(SMALL((D63:F63),{1,2,3}))-$E$1</f>
        <v>4.2000000000000028</v>
      </c>
      <c r="R63" s="69">
        <f t="shared" si="5"/>
        <v>7</v>
      </c>
      <c r="S63" s="70">
        <v>2</v>
      </c>
    </row>
    <row r="64" spans="1:19" ht="15.75" x14ac:dyDescent="0.25">
      <c r="A64" s="16" t="s">
        <v>113</v>
      </c>
      <c r="B64" s="67" t="str">
        <f>INDEX('[1]2023 Sign Ups'!$B$2:$B$96, MATCH(A64,'[1]2023 Sign Ups'!$A$2:$A$96,0))</f>
        <v>Y</v>
      </c>
      <c r="C64" s="67">
        <f>INDEX('[1]2023 Sign Ups'!$D$2:$D$100, MATCH(A64,'[1]2023 Sign Ups'!$A$2:$A$96,0))</f>
        <v>4</v>
      </c>
      <c r="D64" s="17">
        <f t="shared" si="8"/>
        <v>36.5</v>
      </c>
      <c r="E64" s="17">
        <f t="shared" si="9"/>
        <v>36.5</v>
      </c>
      <c r="F64" s="68" t="str">
        <f>INDEX('[1]WK 1 F9 2023'!$V$4:$V$92, MATCH(A64,'[1]WK 1 F9 2023'!$K$4:$K$92,0))</f>
        <v/>
      </c>
      <c r="G64" s="68" t="str">
        <f>INDEX('[1]WK 2 B9 2023'!$V$4:$V$85, MATCH($A64,'[1]WK 2 B9 2023'!$K$4:$K$85,0))</f>
        <v/>
      </c>
      <c r="H64" s="68" t="str">
        <f>INDEX('[1]WK 3 F9 2023'!$V$4:$V$85,MATCH($A64,'[1]WK 3 F9 2023'!$K$4:$K$85,0))</f>
        <v/>
      </c>
      <c r="I64" s="68">
        <f>INDEX('[1]WK 4 B9 2023'!$V$4:$V$84,MATCH($A64,'[1]WK 4 B9 2023'!$K$4:$K$84,0))</f>
        <v>41</v>
      </c>
      <c r="J64" s="68" t="str">
        <f>INDEX('[1]WK 5 F9 2023'!$V$4:$V$84,MATCH($A64,'[1]WK 5 F9 2023'!$K$4:$K$84,0))</f>
        <v/>
      </c>
      <c r="K64" s="68" t="str">
        <f>INDEX('[1]WK 6 B9 2023'!$V$4:$V$84,MATCH($A64,'[1]WK 6 B9 2023'!$K$4:$K$84,0))</f>
        <v/>
      </c>
      <c r="L64" s="68">
        <f>INDEX('[1]WK 7 F9 2023'!$V$4:$V$84,MATCH($A64,'[1]WK 7 F9 2023'!$K$4:$K$84,0))</f>
        <v>35</v>
      </c>
      <c r="M64" s="68">
        <f>INDEX('[1]WK 8 B9 2023'!$V$4:$V$83,MATCH($A64,'[1]WK 8 B9 2023'!$K$4:$K$83,0))</f>
        <v>38</v>
      </c>
      <c r="N64" s="68">
        <f>INDEX('[1]WK 9 F9 2023'!$V$4:$V$83,MATCH($A64,'[1]WK 9 F9 2023'!$K$4:$K$83,0))</f>
        <v>36</v>
      </c>
      <c r="O64" s="68" t="str">
        <f>INDEX('[1]WK 10 B9 2023'!$V$4:$V$83,MATCH($A64,'[1]WK 10 B9 2023'!$K$4:$K$83,0))</f>
        <v/>
      </c>
      <c r="P64" s="84">
        <f>VLOOKUP($A64,'[1]2023 Sign Ups'!$A$2:$T$93,3,FALSE)</f>
        <v>1.1000000000000014</v>
      </c>
      <c r="Q64" s="84">
        <f>AVERAGE(SMALL((D64:F64),{1,2}))-$E$1</f>
        <v>1.1000000000000014</v>
      </c>
      <c r="R64" s="69">
        <f t="shared" si="5"/>
        <v>4</v>
      </c>
      <c r="S64" s="70">
        <v>2</v>
      </c>
    </row>
    <row r="65" spans="1:19" ht="15.75" x14ac:dyDescent="0.25">
      <c r="A65" s="16" t="s">
        <v>83</v>
      </c>
      <c r="B65" s="67" t="str">
        <f>INDEX('[1]2023 Sign Ups'!$B$2:$B$96, MATCH(A65,'[1]2023 Sign Ups'!$A$2:$A$96,0))</f>
        <v>Y</v>
      </c>
      <c r="C65" s="67">
        <f>INDEX('[1]2023 Sign Ups'!$D$2:$D$100, MATCH(A65,'[1]2023 Sign Ups'!$A$2:$A$96,0))</f>
        <v>3</v>
      </c>
      <c r="D65" s="17">
        <f t="shared" si="8"/>
        <v>44.5</v>
      </c>
      <c r="E65" s="17">
        <f t="shared" si="9"/>
        <v>44.5</v>
      </c>
      <c r="F65" s="68">
        <f>INDEX('[1]WK 1 F9 2023'!$V$4:$V$92, MATCH(A65,'[1]WK 1 F9 2023'!$K$4:$K$92,0))</f>
        <v>48</v>
      </c>
      <c r="G65" s="68">
        <f>INDEX('[1]WK 2 B9 2023'!$V$4:$V$85, MATCH($A65,'[1]WK 2 B9 2023'!$K$4:$K$85,0))</f>
        <v>50</v>
      </c>
      <c r="H65" s="68">
        <f>INDEX('[1]WK 3 F9 2023'!$V$4:$V$85,MATCH($A65,'[1]WK 3 F9 2023'!$K$4:$K$85,0))</f>
        <v>41</v>
      </c>
      <c r="I65" s="68">
        <f>INDEX('[1]WK 4 B9 2023'!$V$4:$V$84,MATCH($A65,'[1]WK 4 B9 2023'!$K$4:$K$84,0))</f>
        <v>48</v>
      </c>
      <c r="J65" s="68" t="str">
        <f>INDEX('[1]WK 5 F9 2023'!$V$4:$V$84,MATCH($A65,'[1]WK 5 F9 2023'!$K$4:$K$84,0))</f>
        <v/>
      </c>
      <c r="K65" s="68">
        <f>INDEX('[1]WK 6 B9 2023'!$V$4:$V$84,MATCH($A65,'[1]WK 6 B9 2023'!$K$4:$K$84,0))</f>
        <v>45</v>
      </c>
      <c r="L65" s="68">
        <f>INDEX('[1]WK 7 F9 2023'!$V$4:$V$84,MATCH($A65,'[1]WK 7 F9 2023'!$K$4:$K$84,0))</f>
        <v>44</v>
      </c>
      <c r="M65" s="68">
        <f>INDEX('[1]WK 8 B9 2023'!$V$4:$V$83,MATCH($A65,'[1]WK 8 B9 2023'!$K$4:$K$83,0))</f>
        <v>46</v>
      </c>
      <c r="N65" s="68">
        <f>INDEX('[1]WK 9 F9 2023'!$V$4:$V$83,MATCH($A65,'[1]WK 9 F9 2023'!$K$4:$K$83,0))</f>
        <v>47</v>
      </c>
      <c r="O65" s="68" t="str">
        <f>INDEX('[1]WK 10 B9 2023'!$V$4:$V$83,MATCH($A65,'[1]WK 10 B9 2023'!$K$4:$K$83,0))</f>
        <v/>
      </c>
      <c r="P65" s="84">
        <f>VLOOKUP($A65,'[1]2023 Sign Ups'!$A$2:$T$93,3,FALSE)</f>
        <v>9.1000000000000014</v>
      </c>
      <c r="Q65" s="84">
        <f>AVERAGE(SMALL((D65:F65),{1,2,3}))-$E$1</f>
        <v>10.266666666666666</v>
      </c>
      <c r="R65" s="69">
        <f t="shared" si="5"/>
        <v>8</v>
      </c>
      <c r="S65" s="70">
        <v>2</v>
      </c>
    </row>
    <row r="66" spans="1:19" ht="15.75" x14ac:dyDescent="0.25">
      <c r="A66" s="22" t="s">
        <v>128</v>
      </c>
      <c r="B66" s="67" t="str">
        <f>INDEX('[1]2023 Sign Ups'!$B$2:$B$96, MATCH(A66,'[1]2023 Sign Ups'!$A$2:$A$96,0))</f>
        <v>Y</v>
      </c>
      <c r="C66" s="67">
        <f>INDEX('[1]2023 Sign Ups'!$D$2:$D$100, MATCH(A66,'[1]2023 Sign Ups'!$A$2:$A$96,0))</f>
        <v>6</v>
      </c>
      <c r="D66" s="17">
        <f t="shared" si="8"/>
        <v>40.450000000000003</v>
      </c>
      <c r="E66" s="17">
        <f t="shared" si="9"/>
        <v>40.450000000000003</v>
      </c>
      <c r="F66" s="68">
        <f>INDEX('[1]WK 1 F9 2023'!$V$4:$V$92, MATCH(A66,'[1]WK 1 F9 2023'!$K$4:$K$92,0))</f>
        <v>44</v>
      </c>
      <c r="G66" s="68">
        <f>INDEX('[1]WK 2 B9 2023'!$V$4:$V$85, MATCH($A66,'[1]WK 2 B9 2023'!$K$4:$K$85,0))</f>
        <v>44</v>
      </c>
      <c r="H66" s="68">
        <f>INDEX('[1]WK 3 F9 2023'!$V$4:$V$85,MATCH($A66,'[1]WK 3 F9 2023'!$K$4:$K$85,0))</f>
        <v>43</v>
      </c>
      <c r="I66" s="68">
        <f>INDEX('[1]WK 4 B9 2023'!$V$4:$V$84,MATCH($A66,'[1]WK 4 B9 2023'!$K$4:$K$84,0))</f>
        <v>39</v>
      </c>
      <c r="J66" s="68" t="str">
        <f>INDEX('[1]WK 5 F9 2023'!$V$4:$V$84,MATCH($A66,'[1]WK 5 F9 2023'!$K$4:$K$84,0))</f>
        <v/>
      </c>
      <c r="K66" s="68" t="str">
        <f>INDEX('[1]WK 6 B9 2023'!$V$4:$V$84,MATCH($A66,'[1]WK 6 B9 2023'!$K$4:$K$84,0))</f>
        <v/>
      </c>
      <c r="L66" s="68" t="str">
        <f>INDEX('[1]WK 7 F9 2023'!$V$4:$V$84,MATCH($A66,'[1]WK 7 F9 2023'!$K$4:$K$84,0))</f>
        <v/>
      </c>
      <c r="M66" s="68" t="str">
        <f>INDEX('[1]WK 8 B9 2023'!$V$4:$V$83,MATCH($A66,'[1]WK 8 B9 2023'!$K$4:$K$83,0))</f>
        <v/>
      </c>
      <c r="N66" s="68">
        <f>INDEX('[1]WK 9 F9 2023'!$V$4:$V$83,MATCH($A66,'[1]WK 9 F9 2023'!$K$4:$K$83,0))</f>
        <v>39</v>
      </c>
      <c r="O66" s="68" t="str">
        <f>INDEX('[1]WK 10 B9 2023'!$V$4:$V$83,MATCH($A66,'[1]WK 10 B9 2023'!$K$4:$K$83,0))</f>
        <v/>
      </c>
      <c r="P66" s="84">
        <f>VLOOKUP($A66,'[1]2023 Sign Ups'!$A$2:$T$93,3,FALSE)</f>
        <v>5.0500000000000043</v>
      </c>
      <c r="Q66" s="84">
        <f>AVERAGE(SMALL((D66:F66),{1,2,3}))-$E$1</f>
        <v>6.2333333333333343</v>
      </c>
      <c r="R66" s="69">
        <f t="shared" si="5"/>
        <v>5</v>
      </c>
      <c r="S66" s="70">
        <v>2</v>
      </c>
    </row>
    <row r="67" spans="1:19" ht="15.75" x14ac:dyDescent="0.25">
      <c r="A67" s="16" t="s">
        <v>105</v>
      </c>
      <c r="B67" s="67" t="str">
        <f>INDEX('[1]2023 Sign Ups'!$B$2:$B$96, MATCH(A67,'[1]2023 Sign Ups'!$A$2:$A$96,0))</f>
        <v>Y</v>
      </c>
      <c r="C67" s="67">
        <f>INDEX('[1]2023 Sign Ups'!$D$2:$D$100, MATCH(A67,'[1]2023 Sign Ups'!$A$2:$A$96,0))</f>
        <v>7</v>
      </c>
      <c r="D67" s="17">
        <f t="shared" si="8"/>
        <v>45.172499999999999</v>
      </c>
      <c r="E67" s="17">
        <f t="shared" si="9"/>
        <v>45.172499999999999</v>
      </c>
      <c r="F67" s="68">
        <f>INDEX('[1]WK 1 F9 2023'!$V$4:$V$92, MATCH(A67,'[1]WK 1 F9 2023'!$K$4:$K$92,0))</f>
        <v>46</v>
      </c>
      <c r="G67" s="68">
        <f>INDEX('[1]WK 2 B9 2023'!$V$4:$V$85, MATCH($A67,'[1]WK 2 B9 2023'!$K$4:$K$85,0))</f>
        <v>49</v>
      </c>
      <c r="H67" s="68">
        <f>INDEX('[1]WK 3 F9 2023'!$V$4:$V$85,MATCH($A67,'[1]WK 3 F9 2023'!$K$4:$K$85,0))</f>
        <v>45</v>
      </c>
      <c r="I67" s="68" t="str">
        <f>INDEX('[1]WK 4 B9 2023'!$V$4:$V$84,MATCH($A67,'[1]WK 4 B9 2023'!$K$4:$K$84,0))</f>
        <v/>
      </c>
      <c r="J67" s="68" t="str">
        <f>INDEX('[1]WK 5 F9 2023'!$V$4:$V$84,MATCH($A67,'[1]WK 5 F9 2023'!$K$4:$K$84,0))</f>
        <v/>
      </c>
      <c r="K67" s="68">
        <f>INDEX('[1]WK 6 B9 2023'!$V$4:$V$84,MATCH($A67,'[1]WK 6 B9 2023'!$K$4:$K$84,0))</f>
        <v>50</v>
      </c>
      <c r="L67" s="68">
        <f>INDEX('[1]WK 7 F9 2023'!$V$4:$V$84,MATCH($A67,'[1]WK 7 F9 2023'!$K$4:$K$84,0))</f>
        <v>47</v>
      </c>
      <c r="M67" s="68">
        <f>INDEX('[1]WK 8 B9 2023'!$V$4:$V$83,MATCH($A67,'[1]WK 8 B9 2023'!$K$4:$K$83,0))</f>
        <v>42</v>
      </c>
      <c r="N67" s="68" t="str">
        <f>INDEX('[1]WK 9 F9 2023'!$V$4:$V$83,MATCH($A67,'[1]WK 9 F9 2023'!$K$4:$K$83,0))</f>
        <v/>
      </c>
      <c r="O67" s="68" t="str">
        <f>INDEX('[1]WK 10 B9 2023'!$V$4:$V$83,MATCH($A67,'[1]WK 10 B9 2023'!$K$4:$K$83,0))</f>
        <v/>
      </c>
      <c r="P67" s="84">
        <f>VLOOKUP($A67,'[1]2023 Sign Ups'!$A$2:$T$93,3,FALSE)</f>
        <v>9.7725000000000009</v>
      </c>
      <c r="Q67" s="84">
        <f>AVERAGE(SMALL((D67:F67),{1,2,3}))-$E$1</f>
        <v>10.048333333333332</v>
      </c>
      <c r="R67" s="69">
        <f t="shared" ref="R67:R90" si="10">COUNT(F67:O67)</f>
        <v>6</v>
      </c>
      <c r="S67" s="70">
        <v>2</v>
      </c>
    </row>
    <row r="68" spans="1:19" ht="15.75" x14ac:dyDescent="0.25">
      <c r="A68" s="16" t="s">
        <v>111</v>
      </c>
      <c r="B68" s="67" t="str">
        <f>INDEX('[1]2023 Sign Ups'!$B$2:$B$96, MATCH(A68,'[1]2023 Sign Ups'!$A$2:$A$96,0))</f>
        <v>Y</v>
      </c>
      <c r="C68" s="67">
        <f>INDEX('[1]2023 Sign Ups'!$D$2:$D$100, MATCH(A68,'[1]2023 Sign Ups'!$A$2:$A$96,0))</f>
        <v>7</v>
      </c>
      <c r="D68" s="17">
        <f t="shared" si="8"/>
        <v>43.1875</v>
      </c>
      <c r="E68" s="17">
        <f t="shared" si="9"/>
        <v>43.1875</v>
      </c>
      <c r="F68" s="68">
        <f>INDEX('[1]WK 1 F9 2023'!$V$4:$V$92, MATCH(A68,'[1]WK 1 F9 2023'!$K$4:$K$92,0))</f>
        <v>48</v>
      </c>
      <c r="G68" s="68">
        <f>INDEX('[1]WK 2 B9 2023'!$V$4:$V$85, MATCH($A68,'[1]WK 2 B9 2023'!$K$4:$K$85,0))</f>
        <v>45</v>
      </c>
      <c r="H68" s="68">
        <f>INDEX('[1]WK 3 F9 2023'!$V$4:$V$85,MATCH($A68,'[1]WK 3 F9 2023'!$K$4:$K$85,0))</f>
        <v>49</v>
      </c>
      <c r="I68" s="68">
        <f>INDEX('[1]WK 4 B9 2023'!$V$4:$V$84,MATCH($A68,'[1]WK 4 B9 2023'!$K$4:$K$84,0))</f>
        <v>52</v>
      </c>
      <c r="J68" s="68" t="str">
        <f>INDEX('[1]WK 5 F9 2023'!$V$4:$V$84,MATCH($A68,'[1]WK 5 F9 2023'!$K$4:$K$84,0))</f>
        <v/>
      </c>
      <c r="K68" s="68">
        <f>INDEX('[1]WK 6 B9 2023'!$V$4:$V$84,MATCH($A68,'[1]WK 6 B9 2023'!$K$4:$K$84,0))</f>
        <v>50</v>
      </c>
      <c r="L68" s="68" t="str">
        <f>INDEX('[1]WK 7 F9 2023'!$V$4:$V$84,MATCH($A68,'[1]WK 7 F9 2023'!$K$4:$K$84,0))</f>
        <v/>
      </c>
      <c r="M68" s="68" t="str">
        <f>INDEX('[1]WK 8 B9 2023'!$V$4:$V$83,MATCH($A68,'[1]WK 8 B9 2023'!$K$4:$K$83,0))</f>
        <v/>
      </c>
      <c r="N68" s="68">
        <f>INDEX('[1]WK 9 F9 2023'!$V$4:$V$83,MATCH($A68,'[1]WK 9 F9 2023'!$K$4:$K$83,0))</f>
        <v>44</v>
      </c>
      <c r="O68" s="68" t="str">
        <f>INDEX('[1]WK 10 B9 2023'!$V$4:$V$83,MATCH($A68,'[1]WK 10 B9 2023'!$K$4:$K$83,0))</f>
        <v/>
      </c>
      <c r="P68" s="84">
        <f>VLOOKUP($A68,'[1]2023 Sign Ups'!$A$2:$T$93,3,FALSE)</f>
        <v>7.7875000000000014</v>
      </c>
      <c r="Q68" s="84">
        <f>AVERAGE(SMALL((D68:F68),{1,2,3}))-$E$1</f>
        <v>9.3916666666666657</v>
      </c>
      <c r="R68" s="69">
        <f t="shared" si="10"/>
        <v>6</v>
      </c>
      <c r="S68" s="70">
        <v>2</v>
      </c>
    </row>
    <row r="69" spans="1:19" ht="15.75" x14ac:dyDescent="0.25">
      <c r="A69" s="16" t="s">
        <v>40</v>
      </c>
      <c r="B69" s="67" t="str">
        <f>INDEX('[1]2023 Sign Ups'!$B$2:$B$96, MATCH(A69,'[1]2023 Sign Ups'!$A$2:$A$96,0))</f>
        <v>Y</v>
      </c>
      <c r="C69" s="67">
        <f>INDEX('[1]2023 Sign Ups'!$D$2:$D$100, MATCH(A69,'[1]2023 Sign Ups'!$A$2:$A$96,0))</f>
        <v>2</v>
      </c>
      <c r="D69" s="17">
        <f t="shared" si="8"/>
        <v>48.5</v>
      </c>
      <c r="E69" s="17">
        <f t="shared" si="9"/>
        <v>48.5</v>
      </c>
      <c r="F69" s="68">
        <f>INDEX('[1]WK 1 F9 2023'!$V$4:$V$92, MATCH(A69,'[1]WK 1 F9 2023'!$K$4:$K$92,0))</f>
        <v>48</v>
      </c>
      <c r="G69" s="68">
        <f>INDEX('[1]WK 2 B9 2023'!$V$4:$V$85, MATCH($A69,'[1]WK 2 B9 2023'!$K$4:$K$85,0))</f>
        <v>50</v>
      </c>
      <c r="H69" s="68">
        <f>INDEX('[1]WK 3 F9 2023'!$V$4:$V$85,MATCH($A69,'[1]WK 3 F9 2023'!$K$4:$K$85,0))</f>
        <v>44</v>
      </c>
      <c r="I69" s="68" t="str">
        <f>INDEX('[1]WK 4 B9 2023'!$V$4:$V$84,MATCH($A69,'[1]WK 4 B9 2023'!$K$4:$K$84,0))</f>
        <v/>
      </c>
      <c r="J69" s="68" t="str">
        <f>INDEX('[1]WK 5 F9 2023'!$V$4:$V$84,MATCH($A69,'[1]WK 5 F9 2023'!$K$4:$K$84,0))</f>
        <v/>
      </c>
      <c r="K69" s="68">
        <f>INDEX('[1]WK 6 B9 2023'!$V$4:$V$84,MATCH($A69,'[1]WK 6 B9 2023'!$K$4:$K$84,0))</f>
        <v>51</v>
      </c>
      <c r="L69" s="68">
        <f>INDEX('[1]WK 7 F9 2023'!$V$4:$V$84,MATCH($A69,'[1]WK 7 F9 2023'!$K$4:$K$84,0))</f>
        <v>51</v>
      </c>
      <c r="M69" s="68">
        <f>INDEX('[1]WK 8 B9 2023'!$V$4:$V$83,MATCH($A69,'[1]WK 8 B9 2023'!$K$4:$K$83,0))</f>
        <v>49</v>
      </c>
      <c r="N69" s="68">
        <f>INDEX('[1]WK 9 F9 2023'!$V$4:$V$83,MATCH($A69,'[1]WK 9 F9 2023'!$K$4:$K$83,0))</f>
        <v>46</v>
      </c>
      <c r="O69" s="68" t="str">
        <f>INDEX('[1]WK 10 B9 2023'!$V$4:$V$83,MATCH($A69,'[1]WK 10 B9 2023'!$K$4:$K$83,0))</f>
        <v/>
      </c>
      <c r="P69" s="84">
        <f>VLOOKUP($A69,'[1]2023 Sign Ups'!$A$2:$T$93,3,FALSE)</f>
        <v>13.100000000000001</v>
      </c>
      <c r="Q69" s="84">
        <f>AVERAGE(SMALL((D69:F69),{1,2,3}))-$E$1</f>
        <v>12.933333333333337</v>
      </c>
      <c r="R69" s="69">
        <f t="shared" si="10"/>
        <v>7</v>
      </c>
      <c r="S69" s="70">
        <v>2</v>
      </c>
    </row>
    <row r="70" spans="1:19" ht="15.75" x14ac:dyDescent="0.25">
      <c r="A70" s="16" t="s">
        <v>29</v>
      </c>
      <c r="B70" s="67" t="str">
        <f>INDEX('[1]2023 Sign Ups'!$B$2:$B$96, MATCH(A70,'[1]2023 Sign Ups'!$A$2:$A$96,0))</f>
        <v>Y</v>
      </c>
      <c r="C70" s="67">
        <f>INDEX('[1]2023 Sign Ups'!$D$2:$D$100, MATCH(A70,'[1]2023 Sign Ups'!$A$2:$A$96,0))</f>
        <v>1</v>
      </c>
      <c r="D70" s="17">
        <f t="shared" si="8"/>
        <v>48.1935</v>
      </c>
      <c r="E70" s="17">
        <f t="shared" si="9"/>
        <v>48.1935</v>
      </c>
      <c r="F70" s="68">
        <f>INDEX('[1]WK 1 F9 2023'!$V$4:$V$92, MATCH(A70,'[1]WK 1 F9 2023'!$K$4:$K$92,0))</f>
        <v>46</v>
      </c>
      <c r="G70" s="68">
        <f>INDEX('[1]WK 2 B9 2023'!$V$4:$V$85, MATCH($A70,'[1]WK 2 B9 2023'!$K$4:$K$85,0))</f>
        <v>48</v>
      </c>
      <c r="H70" s="68" t="str">
        <f>INDEX('[1]WK 3 F9 2023'!$V$4:$V$85,MATCH($A70,'[1]WK 3 F9 2023'!$K$4:$K$85,0))</f>
        <v/>
      </c>
      <c r="I70" s="68" t="str">
        <f>INDEX('[1]WK 4 B9 2023'!$V$4:$V$84,MATCH($A70,'[1]WK 4 B9 2023'!$K$4:$K$84,0))</f>
        <v/>
      </c>
      <c r="J70" s="68" t="str">
        <f>INDEX('[1]WK 5 F9 2023'!$V$4:$V$84,MATCH($A70,'[1]WK 5 F9 2023'!$K$4:$K$84,0))</f>
        <v/>
      </c>
      <c r="K70" s="68">
        <f>INDEX('[1]WK 6 B9 2023'!$V$4:$V$84,MATCH($A70,'[1]WK 6 B9 2023'!$K$4:$K$84,0))</f>
        <v>51</v>
      </c>
      <c r="L70" s="68">
        <f>INDEX('[1]WK 7 F9 2023'!$V$4:$V$84,MATCH($A70,'[1]WK 7 F9 2023'!$K$4:$K$84,0))</f>
        <v>52</v>
      </c>
      <c r="M70" s="68" t="str">
        <f>INDEX('[1]WK 8 B9 2023'!$V$4:$V$83,MATCH($A70,'[1]WK 8 B9 2023'!$K$4:$K$83,0))</f>
        <v/>
      </c>
      <c r="N70" s="68" t="str">
        <f>INDEX('[1]WK 9 F9 2023'!$V$4:$V$83,MATCH($A70,'[1]WK 9 F9 2023'!$K$4:$K$83,0))</f>
        <v/>
      </c>
      <c r="O70" s="68" t="str">
        <f>INDEX('[1]WK 10 B9 2023'!$V$4:$V$83,MATCH($A70,'[1]WK 10 B9 2023'!$K$4:$K$83,0))</f>
        <v/>
      </c>
      <c r="P70" s="84">
        <f>VLOOKUP($A70,'[1]2023 Sign Ups'!$A$2:$T$93,3,FALSE)</f>
        <v>12.793500000000002</v>
      </c>
      <c r="Q70" s="84">
        <f>AVERAGE(SMALL((D70:F70),{1,2,3}))-$E$1</f>
        <v>12.062333333333335</v>
      </c>
      <c r="R70" s="69">
        <f t="shared" si="10"/>
        <v>4</v>
      </c>
      <c r="S70" s="70">
        <v>2</v>
      </c>
    </row>
    <row r="71" spans="1:19" ht="15.75" x14ac:dyDescent="0.25">
      <c r="A71" s="16" t="s">
        <v>93</v>
      </c>
      <c r="B71" s="67" t="str">
        <f>INDEX('[1]2023 Sign Ups'!$B$2:$B$96, MATCH(A71,'[1]2023 Sign Ups'!$A$2:$A$96,0))</f>
        <v>Y</v>
      </c>
      <c r="C71" s="67">
        <f>INDEX('[1]2023 Sign Ups'!$D$2:$D$100, MATCH(A71,'[1]2023 Sign Ups'!$A$2:$A$96,0))</f>
        <v>3</v>
      </c>
      <c r="D71" s="17">
        <f t="shared" si="8"/>
        <v>42</v>
      </c>
      <c r="E71" s="17">
        <f t="shared" si="9"/>
        <v>42</v>
      </c>
      <c r="F71" s="68" t="e">
        <f>INDEX('[1]WK 1 F9 2023'!$V$4:$V$92, MATCH(A71,'[1]WK 1 F9 2023'!$K$4:$K$92,0))</f>
        <v>#N/A</v>
      </c>
      <c r="G71" s="68" t="e">
        <f>INDEX('[1]WK 2 B9 2023'!$V$4:$V$85, MATCH($A71,'[1]WK 2 B9 2023'!$K$4:$K$85,0))</f>
        <v>#N/A</v>
      </c>
      <c r="H71" s="68" t="e">
        <f>INDEX('[1]WK 3 F9 2023'!$V$4:$V$85,MATCH($A71,'[1]WK 3 F9 2023'!$K$4:$K$85,0))</f>
        <v>#N/A</v>
      </c>
      <c r="I71" s="68" t="e">
        <f>INDEX('[1]WK 4 B9 2023'!$V$4:$V$84,MATCH($A71,'[1]WK 4 B9 2023'!$K$4:$K$84,0))</f>
        <v>#N/A</v>
      </c>
      <c r="J71" s="68" t="e">
        <f>INDEX('[1]WK 5 F9 2023'!$V$4:$V$84,MATCH($A71,'[1]WK 5 F9 2023'!$K$4:$K$84,0))</f>
        <v>#N/A</v>
      </c>
      <c r="K71" s="68" t="e">
        <f>INDEX('[1]WK 6 B9 2023'!$V$4:$V$84,MATCH($A71,'[1]WK 6 B9 2023'!$K$4:$K$84,0))</f>
        <v>#N/A</v>
      </c>
      <c r="L71" s="68" t="e">
        <f>INDEX('[1]WK 7 F9 2023'!$V$4:$V$84,MATCH($A71,'[1]WK 7 F9 2023'!$K$4:$K$84,0))</f>
        <v>#N/A</v>
      </c>
      <c r="M71" s="68" t="e">
        <f>INDEX('[1]WK 8 B9 2023'!$V$4:$V$83,MATCH($A71,'[1]WK 8 B9 2023'!$K$4:$K$83,0))</f>
        <v>#N/A</v>
      </c>
      <c r="N71" s="68" t="e">
        <f>INDEX('[1]WK 9 F9 2023'!$V$4:$V$83,MATCH($A71,'[1]WK 9 F9 2023'!$K$4:$K$83,0))</f>
        <v>#N/A</v>
      </c>
      <c r="O71" s="68" t="e">
        <f>INDEX('[1]WK 10 B9 2023'!$V$4:$V$83,MATCH($A71,'[1]WK 10 B9 2023'!$K$4:$K$83,0))</f>
        <v>#N/A</v>
      </c>
      <c r="P71" s="84">
        <f>VLOOKUP($A71,'[1]2023 Sign Ups'!$A$2:$T$93,3,FALSE)</f>
        <v>6.6000000000000014</v>
      </c>
      <c r="Q71" s="84" t="e">
        <f>AVERAGE(SMALL((D71:F71),{1,2}))-$E$1</f>
        <v>#N/A</v>
      </c>
      <c r="R71" s="69">
        <f t="shared" si="10"/>
        <v>0</v>
      </c>
      <c r="S71" s="70">
        <v>2</v>
      </c>
    </row>
    <row r="72" spans="1:19" ht="15.75" x14ac:dyDescent="0.25">
      <c r="A72" s="16" t="s">
        <v>107</v>
      </c>
      <c r="B72" s="67" t="str">
        <f>INDEX('[1]2023 Sign Ups'!$B$2:$B$96, MATCH(A72,'[1]2023 Sign Ups'!$A$2:$A$96,0))</f>
        <v>Y</v>
      </c>
      <c r="C72" s="67">
        <f>INDEX('[1]2023 Sign Ups'!$D$2:$D$100, MATCH(A72,'[1]2023 Sign Ups'!$A$2:$A$96,0))</f>
        <v>7</v>
      </c>
      <c r="D72" s="17">
        <f t="shared" si="8"/>
        <v>40.75</v>
      </c>
      <c r="E72" s="17">
        <f t="shared" si="9"/>
        <v>40.75</v>
      </c>
      <c r="F72" s="68">
        <f>INDEX('[1]WK 1 F9 2023'!$V$4:$V$92, MATCH(A72,'[1]WK 1 F9 2023'!$K$4:$K$92,0))</f>
        <v>42</v>
      </c>
      <c r="G72" s="68">
        <f>INDEX('[1]WK 2 B9 2023'!$V$4:$V$85, MATCH($A72,'[1]WK 2 B9 2023'!$K$4:$K$85,0))</f>
        <v>44</v>
      </c>
      <c r="H72" s="68">
        <f>INDEX('[1]WK 3 F9 2023'!$V$4:$V$85,MATCH($A72,'[1]WK 3 F9 2023'!$K$4:$K$85,0))</f>
        <v>43</v>
      </c>
      <c r="I72" s="68">
        <f>INDEX('[1]WK 4 B9 2023'!$V$4:$V$84,MATCH($A72,'[1]WK 4 B9 2023'!$K$4:$K$84,0))</f>
        <v>40</v>
      </c>
      <c r="J72" s="68" t="str">
        <f>INDEX('[1]WK 5 F9 2023'!$V$4:$V$84,MATCH($A72,'[1]WK 5 F9 2023'!$K$4:$K$84,0))</f>
        <v/>
      </c>
      <c r="K72" s="68">
        <f>INDEX('[1]WK 6 B9 2023'!$V$4:$V$84,MATCH($A72,'[1]WK 6 B9 2023'!$K$4:$K$84,0))</f>
        <v>37</v>
      </c>
      <c r="L72" s="68">
        <f>INDEX('[1]WK 7 F9 2023'!$V$4:$V$84,MATCH($A72,'[1]WK 7 F9 2023'!$K$4:$K$84,0))</f>
        <v>42</v>
      </c>
      <c r="M72" s="68">
        <f>INDEX('[1]WK 8 B9 2023'!$V$4:$V$83,MATCH($A72,'[1]WK 8 B9 2023'!$K$4:$K$83,0))</f>
        <v>41</v>
      </c>
      <c r="N72" s="68">
        <f>INDEX('[1]WK 9 F9 2023'!$V$4:$V$83,MATCH($A72,'[1]WK 9 F9 2023'!$K$4:$K$83,0))</f>
        <v>39</v>
      </c>
      <c r="O72" s="68" t="str">
        <f>INDEX('[1]WK 10 B9 2023'!$V$4:$V$83,MATCH($A72,'[1]WK 10 B9 2023'!$K$4:$K$83,0))</f>
        <v/>
      </c>
      <c r="P72" s="84">
        <f>VLOOKUP($A72,'[1]2023 Sign Ups'!$A$2:$T$93,3,FALSE)</f>
        <v>5.3500000000000014</v>
      </c>
      <c r="Q72" s="84">
        <f>AVERAGE(SMALL((D72:F72),{1,2,3}))-$E$1</f>
        <v>5.7666666666666657</v>
      </c>
      <c r="R72" s="69">
        <f t="shared" si="10"/>
        <v>8</v>
      </c>
      <c r="S72" s="70">
        <v>2</v>
      </c>
    </row>
    <row r="73" spans="1:19" ht="15.75" x14ac:dyDescent="0.25">
      <c r="A73" s="16" t="s">
        <v>130</v>
      </c>
      <c r="B73" s="67" t="str">
        <f>INDEX('[1]2023 Sign Ups'!$B$2:$B$96, MATCH(A73,'[1]2023 Sign Ups'!$A$2:$A$96,0))</f>
        <v>Y</v>
      </c>
      <c r="C73" s="67">
        <f>INDEX('[1]2023 Sign Ups'!$D$2:$D$100, MATCH(A73,'[1]2023 Sign Ups'!$A$2:$A$96,0))</f>
        <v>6</v>
      </c>
      <c r="D73" s="17">
        <f t="shared" si="8"/>
        <v>37</v>
      </c>
      <c r="E73" s="17">
        <f t="shared" si="9"/>
        <v>37</v>
      </c>
      <c r="F73" s="68">
        <f>INDEX('[1]WK 1 F9 2023'!$V$4:$V$92, MATCH(A73,'[1]WK 1 F9 2023'!$K$4:$K$92,0))</f>
        <v>43</v>
      </c>
      <c r="G73" s="68">
        <f>INDEX('[1]WK 2 B9 2023'!$V$4:$V$85, MATCH($A73,'[1]WK 2 B9 2023'!$K$4:$K$85,0))</f>
        <v>37</v>
      </c>
      <c r="H73" s="68">
        <f>INDEX('[1]WK 3 F9 2023'!$V$4:$V$85,MATCH($A73,'[1]WK 3 F9 2023'!$K$4:$K$85,0))</f>
        <v>39</v>
      </c>
      <c r="I73" s="68" t="str">
        <f>INDEX('[1]WK 4 B9 2023'!$V$4:$V$84,MATCH($A73,'[1]WK 4 B9 2023'!$K$4:$K$84,0))</f>
        <v/>
      </c>
      <c r="J73" s="68" t="str">
        <f>INDEX('[1]WK 5 F9 2023'!$V$4:$V$84,MATCH($A73,'[1]WK 5 F9 2023'!$K$4:$K$84,0))</f>
        <v/>
      </c>
      <c r="K73" s="68">
        <f>INDEX('[1]WK 6 B9 2023'!$V$4:$V$84,MATCH($A73,'[1]WK 6 B9 2023'!$K$4:$K$84,0))</f>
        <v>40</v>
      </c>
      <c r="L73" s="68">
        <f>INDEX('[1]WK 7 F9 2023'!$V$4:$V$84,MATCH($A73,'[1]WK 7 F9 2023'!$K$4:$K$84,0))</f>
        <v>38</v>
      </c>
      <c r="M73" s="68">
        <f>INDEX('[1]WK 8 B9 2023'!$V$4:$V$83,MATCH($A73,'[1]WK 8 B9 2023'!$K$4:$K$83,0))</f>
        <v>42</v>
      </c>
      <c r="N73" s="68">
        <f>INDEX('[1]WK 9 F9 2023'!$V$4:$V$83,MATCH($A73,'[1]WK 9 F9 2023'!$K$4:$K$83,0))</f>
        <v>42</v>
      </c>
      <c r="O73" s="68" t="str">
        <f>INDEX('[1]WK 10 B9 2023'!$V$4:$V$83,MATCH($A73,'[1]WK 10 B9 2023'!$K$4:$K$83,0))</f>
        <v/>
      </c>
      <c r="P73" s="84">
        <f>VLOOKUP($A73,'[1]2023 Sign Ups'!$A$2:$T$93,3,FALSE)</f>
        <v>1.6000000000000014</v>
      </c>
      <c r="Q73" s="84">
        <f>AVERAGE(SMALL((D73:F73),{1,2,3}))-$E$1</f>
        <v>3.6000000000000014</v>
      </c>
      <c r="R73" s="69">
        <f t="shared" si="10"/>
        <v>7</v>
      </c>
      <c r="S73" s="70">
        <v>2</v>
      </c>
    </row>
    <row r="74" spans="1:19" ht="15.75" x14ac:dyDescent="0.25">
      <c r="A74" s="16" t="s">
        <v>33</v>
      </c>
      <c r="B74" s="67" t="str">
        <f>INDEX('[1]2023 Sign Ups'!$B$2:$B$96, MATCH(A74,'[1]2023 Sign Ups'!$A$2:$A$96,0))</f>
        <v>Y</v>
      </c>
      <c r="C74" s="67">
        <f>INDEX('[1]2023 Sign Ups'!$D$2:$D$100, MATCH(A74,'[1]2023 Sign Ups'!$A$2:$A$96,0))</f>
        <v>2</v>
      </c>
      <c r="D74" s="17">
        <f t="shared" si="8"/>
        <v>44.487499999999997</v>
      </c>
      <c r="E74" s="17">
        <f t="shared" si="9"/>
        <v>44.487499999999997</v>
      </c>
      <c r="F74" s="68">
        <f>INDEX('[1]WK 1 F9 2023'!$V$4:$V$92, MATCH(A74,'[1]WK 1 F9 2023'!$K$4:$K$92,0))</f>
        <v>43</v>
      </c>
      <c r="G74" s="68">
        <f>INDEX('[1]WK 2 B9 2023'!$V$4:$V$85, MATCH($A74,'[1]WK 2 B9 2023'!$K$4:$K$85,0))</f>
        <v>49</v>
      </c>
      <c r="H74" s="68">
        <f>INDEX('[1]WK 3 F9 2023'!$V$4:$V$85,MATCH($A74,'[1]WK 3 F9 2023'!$K$4:$K$85,0))</f>
        <v>48</v>
      </c>
      <c r="I74" s="68" t="str">
        <f>INDEX('[1]WK 4 B9 2023'!$V$4:$V$84,MATCH($A74,'[1]WK 4 B9 2023'!$K$4:$K$84,0))</f>
        <v/>
      </c>
      <c r="J74" s="68" t="str">
        <f>INDEX('[1]WK 5 F9 2023'!$V$4:$V$84,MATCH($A74,'[1]WK 5 F9 2023'!$K$4:$K$84,0))</f>
        <v/>
      </c>
      <c r="K74" s="68">
        <f>INDEX('[1]WK 6 B9 2023'!$V$4:$V$84,MATCH($A74,'[1]WK 6 B9 2023'!$K$4:$K$84,0))</f>
        <v>49</v>
      </c>
      <c r="L74" s="68">
        <f>INDEX('[1]WK 7 F9 2023'!$V$4:$V$84,MATCH($A74,'[1]WK 7 F9 2023'!$K$4:$K$84,0))</f>
        <v>43</v>
      </c>
      <c r="M74" s="68">
        <f>INDEX('[1]WK 8 B9 2023'!$V$4:$V$83,MATCH($A74,'[1]WK 8 B9 2023'!$K$4:$K$83,0))</f>
        <v>49</v>
      </c>
      <c r="N74" s="68">
        <f>INDEX('[1]WK 9 F9 2023'!$V$4:$V$83,MATCH($A74,'[1]WK 9 F9 2023'!$K$4:$K$83,0))</f>
        <v>50</v>
      </c>
      <c r="O74" s="68" t="str">
        <f>INDEX('[1]WK 10 B9 2023'!$V$4:$V$83,MATCH($A74,'[1]WK 10 B9 2023'!$K$4:$K$83,0))</f>
        <v/>
      </c>
      <c r="P74" s="84">
        <f>VLOOKUP($A74,'[1]2023 Sign Ups'!$A$2:$T$93,3,FALSE)</f>
        <v>9.0874999999999986</v>
      </c>
      <c r="Q74" s="84">
        <f>AVERAGE(SMALL((D74:F74),{1,2,3}))-$E$1</f>
        <v>8.5916666666666686</v>
      </c>
      <c r="R74" s="69">
        <f t="shared" si="10"/>
        <v>7</v>
      </c>
      <c r="S74" s="70">
        <v>2</v>
      </c>
    </row>
    <row r="75" spans="1:19" ht="15.75" x14ac:dyDescent="0.25">
      <c r="A75" s="16" t="s">
        <v>118</v>
      </c>
      <c r="B75" s="67" t="str">
        <f>INDEX('[1]2023 Sign Ups'!$B$2:$B$96, MATCH(A75,'[1]2023 Sign Ups'!$A$2:$A$96,0))</f>
        <v>Y</v>
      </c>
      <c r="C75" s="67">
        <f>INDEX('[1]2023 Sign Ups'!$D$2:$D$100, MATCH(A75,'[1]2023 Sign Ups'!$A$2:$A$96,0))</f>
        <v>7</v>
      </c>
      <c r="D75" s="17">
        <f t="shared" si="8"/>
        <v>51.047333333333327</v>
      </c>
      <c r="E75" s="17">
        <f t="shared" si="9"/>
        <v>51.047333333333327</v>
      </c>
      <c r="F75" s="68" t="str">
        <f>INDEX('[1]WK 1 F9 2023'!$V$4:$V$92, MATCH(A75,'[1]WK 1 F9 2023'!$K$4:$K$92,0))</f>
        <v/>
      </c>
      <c r="G75" s="68">
        <f>INDEX('[1]WK 2 B9 2023'!$V$4:$V$85, MATCH($A75,'[1]WK 2 B9 2023'!$K$4:$K$85,0))</f>
        <v>45</v>
      </c>
      <c r="H75" s="68">
        <f>INDEX('[1]WK 3 F9 2023'!$V$4:$V$85,MATCH($A75,'[1]WK 3 F9 2023'!$K$4:$K$85,0))</f>
        <v>47</v>
      </c>
      <c r="I75" s="68">
        <f>INDEX('[1]WK 4 B9 2023'!$V$4:$V$84,MATCH($A75,'[1]WK 4 B9 2023'!$K$4:$K$84,0))</f>
        <v>49</v>
      </c>
      <c r="J75" s="68" t="str">
        <f>INDEX('[1]WK 5 F9 2023'!$V$4:$V$84,MATCH($A75,'[1]WK 5 F9 2023'!$K$4:$K$84,0))</f>
        <v/>
      </c>
      <c r="K75" s="68">
        <f>INDEX('[1]WK 6 B9 2023'!$V$4:$V$84,MATCH($A75,'[1]WK 6 B9 2023'!$K$4:$K$84,0))</f>
        <v>53</v>
      </c>
      <c r="L75" s="68">
        <f>INDEX('[1]WK 7 F9 2023'!$V$4:$V$84,MATCH($A75,'[1]WK 7 F9 2023'!$K$4:$K$84,0))</f>
        <v>53</v>
      </c>
      <c r="M75" s="68">
        <f>INDEX('[1]WK 8 B9 2023'!$V$4:$V$83,MATCH($A75,'[1]WK 8 B9 2023'!$K$4:$K$83,0))</f>
        <v>48</v>
      </c>
      <c r="N75" s="68" t="str">
        <f>INDEX('[1]WK 9 F9 2023'!$V$4:$V$83,MATCH($A75,'[1]WK 9 F9 2023'!$K$4:$K$83,0))</f>
        <v/>
      </c>
      <c r="O75" s="68" t="str">
        <f>INDEX('[1]WK 10 B9 2023'!$V$4:$V$83,MATCH($A75,'[1]WK 10 B9 2023'!$K$4:$K$83,0))</f>
        <v/>
      </c>
      <c r="P75" s="84">
        <f>VLOOKUP($A75,'[1]2023 Sign Ups'!$A$2:$T$93,3,FALSE)</f>
        <v>15.647333333333329</v>
      </c>
      <c r="Q75" s="84">
        <f>AVERAGE(SMALL((D75:F75),{1,2}))-$E$1</f>
        <v>15.647333333333329</v>
      </c>
      <c r="R75" s="69">
        <f t="shared" si="10"/>
        <v>6</v>
      </c>
      <c r="S75" s="70">
        <v>2</v>
      </c>
    </row>
    <row r="76" spans="1:19" ht="15.75" x14ac:dyDescent="0.25">
      <c r="A76" s="16" t="s">
        <v>129</v>
      </c>
      <c r="B76" s="67" t="str">
        <f>INDEX('[1]2023 Sign Ups'!$B$2:$B$96, MATCH(A76,'[1]2023 Sign Ups'!$A$2:$A$96,0))</f>
        <v>Y</v>
      </c>
      <c r="C76" s="67">
        <f>INDEX('[1]2023 Sign Ups'!$D$2:$D$100, MATCH(A76,'[1]2023 Sign Ups'!$A$2:$A$96,0))</f>
        <v>5</v>
      </c>
      <c r="D76" s="17">
        <f t="shared" si="8"/>
        <v>50.25</v>
      </c>
      <c r="E76" s="17">
        <f t="shared" si="9"/>
        <v>50.25</v>
      </c>
      <c r="F76" s="68">
        <f>INDEX('[1]WK 1 F9 2023'!$V$4:$V$92, MATCH(A76,'[1]WK 1 F9 2023'!$K$4:$K$92,0))</f>
        <v>52</v>
      </c>
      <c r="G76" s="68">
        <f>INDEX('[1]WK 2 B9 2023'!$V$4:$V$85, MATCH($A76,'[1]WK 2 B9 2023'!$K$4:$K$85,0))</f>
        <v>48</v>
      </c>
      <c r="H76" s="68">
        <f>INDEX('[1]WK 3 F9 2023'!$V$4:$V$85,MATCH($A76,'[1]WK 3 F9 2023'!$K$4:$K$85,0))</f>
        <v>47</v>
      </c>
      <c r="I76" s="68">
        <f>INDEX('[1]WK 4 B9 2023'!$V$4:$V$84,MATCH($A76,'[1]WK 4 B9 2023'!$K$4:$K$84,0))</f>
        <v>54</v>
      </c>
      <c r="J76" s="68" t="str">
        <f>INDEX('[1]WK 5 F9 2023'!$V$4:$V$84,MATCH($A76,'[1]WK 5 F9 2023'!$K$4:$K$84,0))</f>
        <v/>
      </c>
      <c r="K76" s="68">
        <f>INDEX('[1]WK 6 B9 2023'!$V$4:$V$84,MATCH($A76,'[1]WK 6 B9 2023'!$K$4:$K$84,0))</f>
        <v>58</v>
      </c>
      <c r="L76" s="68">
        <f>INDEX('[1]WK 7 F9 2023'!$V$4:$V$84,MATCH($A76,'[1]WK 7 F9 2023'!$K$4:$K$84,0))</f>
        <v>50</v>
      </c>
      <c r="M76" s="68">
        <f>INDEX('[1]WK 8 B9 2023'!$V$4:$V$83,MATCH($A76,'[1]WK 8 B9 2023'!$K$4:$K$83,0))</f>
        <v>46</v>
      </c>
      <c r="N76" s="68">
        <f>INDEX('[1]WK 9 F9 2023'!$V$4:$V$83,MATCH($A76,'[1]WK 9 F9 2023'!$K$4:$K$83,0))</f>
        <v>54</v>
      </c>
      <c r="O76" s="68" t="str">
        <f>INDEX('[1]WK 10 B9 2023'!$V$4:$V$83,MATCH($A76,'[1]WK 10 B9 2023'!$K$4:$K$83,0))</f>
        <v/>
      </c>
      <c r="P76" s="84">
        <f>VLOOKUP($A76,'[1]2023 Sign Ups'!$A$2:$T$93,3,FALSE)</f>
        <v>14.850000000000001</v>
      </c>
      <c r="Q76" s="84">
        <f>AVERAGE(SMALL((D76:F76),{1,2,3}))-$E$1</f>
        <v>15.433333333333337</v>
      </c>
      <c r="R76" s="69">
        <f t="shared" si="10"/>
        <v>8</v>
      </c>
      <c r="S76" s="70">
        <v>2</v>
      </c>
    </row>
    <row r="77" spans="1:19" ht="15.75" x14ac:dyDescent="0.25">
      <c r="A77" s="16" t="s">
        <v>115</v>
      </c>
      <c r="B77" s="67" t="str">
        <f>INDEX('[1]2023 Sign Ups'!$B$2:$B$96, MATCH(A77,'[1]2023 Sign Ups'!$A$2:$A$96,0))</f>
        <v>Y</v>
      </c>
      <c r="C77" s="67">
        <f>INDEX('[1]2023 Sign Ups'!$D$2:$D$100, MATCH(A77,'[1]2023 Sign Ups'!$A$2:$A$96,0))</f>
        <v>4</v>
      </c>
      <c r="D77" s="17">
        <f t="shared" si="8"/>
        <v>44.75</v>
      </c>
      <c r="E77" s="17">
        <f t="shared" si="9"/>
        <v>44.75</v>
      </c>
      <c r="F77" s="68" t="str">
        <f>INDEX('[1]WK 1 F9 2023'!$V$4:$V$92, MATCH(A77,'[1]WK 1 F9 2023'!$K$4:$K$92,0))</f>
        <v/>
      </c>
      <c r="G77" s="68">
        <f>INDEX('[1]WK 2 B9 2023'!$V$4:$V$85, MATCH($A77,'[1]WK 2 B9 2023'!$K$4:$K$85,0))</f>
        <v>48</v>
      </c>
      <c r="H77" s="68">
        <f>INDEX('[1]WK 3 F9 2023'!$V$4:$V$85,MATCH($A77,'[1]WK 3 F9 2023'!$K$4:$K$85,0))</f>
        <v>54</v>
      </c>
      <c r="I77" s="68">
        <f>INDEX('[1]WK 4 B9 2023'!$V$4:$V$84,MATCH($A77,'[1]WK 4 B9 2023'!$K$4:$K$84,0))</f>
        <v>46</v>
      </c>
      <c r="J77" s="68" t="str">
        <f>INDEX('[1]WK 5 F9 2023'!$V$4:$V$84,MATCH($A77,'[1]WK 5 F9 2023'!$K$4:$K$84,0))</f>
        <v/>
      </c>
      <c r="K77" s="68">
        <f>INDEX('[1]WK 6 B9 2023'!$V$4:$V$84,MATCH($A77,'[1]WK 6 B9 2023'!$K$4:$K$84,0))</f>
        <v>51</v>
      </c>
      <c r="L77" s="68">
        <f>INDEX('[1]WK 7 F9 2023'!$V$4:$V$84,MATCH($A77,'[1]WK 7 F9 2023'!$K$4:$K$84,0))</f>
        <v>47</v>
      </c>
      <c r="M77" s="68">
        <f>INDEX('[1]WK 8 B9 2023'!$V$4:$V$83,MATCH($A77,'[1]WK 8 B9 2023'!$K$4:$K$83,0))</f>
        <v>55</v>
      </c>
      <c r="N77" s="68">
        <f>INDEX('[1]WK 9 F9 2023'!$V$4:$V$83,MATCH($A77,'[1]WK 9 F9 2023'!$K$4:$K$83,0))</f>
        <v>49</v>
      </c>
      <c r="O77" s="68" t="str">
        <f>INDEX('[1]WK 10 B9 2023'!$V$4:$V$83,MATCH($A77,'[1]WK 10 B9 2023'!$K$4:$K$83,0))</f>
        <v/>
      </c>
      <c r="P77" s="84">
        <f>VLOOKUP($A77,'[1]2023 Sign Ups'!$A$2:$T$93,3,FALSE)</f>
        <v>9.3500000000000014</v>
      </c>
      <c r="Q77" s="84">
        <f>AVERAGE(SMALL((D77:F77),{1,2}))-$E$1</f>
        <v>9.3500000000000014</v>
      </c>
      <c r="R77" s="69">
        <f t="shared" si="10"/>
        <v>7</v>
      </c>
      <c r="S77" s="70">
        <v>2</v>
      </c>
    </row>
    <row r="78" spans="1:19" ht="15.75" x14ac:dyDescent="0.25">
      <c r="A78" s="16" t="s">
        <v>117</v>
      </c>
      <c r="B78" s="67" t="str">
        <f>INDEX('[1]2023 Sign Ups'!$B$2:$B$96, MATCH(A78,'[1]2023 Sign Ups'!$A$2:$A$96,0))</f>
        <v>Y</v>
      </c>
      <c r="C78" s="67">
        <f>INDEX('[1]2023 Sign Ups'!$D$2:$D$100, MATCH(A78,'[1]2023 Sign Ups'!$A$2:$A$96,0))</f>
        <v>4</v>
      </c>
      <c r="D78" s="17">
        <f t="shared" si="8"/>
        <v>46.75</v>
      </c>
      <c r="E78" s="17">
        <f t="shared" si="9"/>
        <v>46.75</v>
      </c>
      <c r="F78" s="68" t="str">
        <f>INDEX('[1]WK 1 F9 2023'!$V$4:$V$92, MATCH(A78,'[1]WK 1 F9 2023'!$K$4:$K$92,0))</f>
        <v/>
      </c>
      <c r="G78" s="68">
        <f>INDEX('[1]WK 2 B9 2023'!$V$4:$V$85, MATCH($A78,'[1]WK 2 B9 2023'!$K$4:$K$85,0))</f>
        <v>42</v>
      </c>
      <c r="H78" s="68">
        <f>INDEX('[1]WK 3 F9 2023'!$V$4:$V$85,MATCH($A78,'[1]WK 3 F9 2023'!$K$4:$K$85,0))</f>
        <v>44</v>
      </c>
      <c r="I78" s="68" t="str">
        <f>INDEX('[1]WK 4 B9 2023'!$V$4:$V$84,MATCH($A78,'[1]WK 4 B9 2023'!$K$4:$K$84,0))</f>
        <v/>
      </c>
      <c r="J78" s="68" t="str">
        <f>INDEX('[1]WK 5 F9 2023'!$V$4:$V$84,MATCH($A78,'[1]WK 5 F9 2023'!$K$4:$K$84,0))</f>
        <v/>
      </c>
      <c r="K78" s="68" t="str">
        <f>INDEX('[1]WK 6 B9 2023'!$V$4:$V$84,MATCH($A78,'[1]WK 6 B9 2023'!$K$4:$K$84,0))</f>
        <v/>
      </c>
      <c r="L78" s="68">
        <f>INDEX('[1]WK 7 F9 2023'!$V$4:$V$84,MATCH($A78,'[1]WK 7 F9 2023'!$K$4:$K$84,0))</f>
        <v>43</v>
      </c>
      <c r="M78" s="68">
        <f>INDEX('[1]WK 8 B9 2023'!$V$4:$V$83,MATCH($A78,'[1]WK 8 B9 2023'!$K$4:$K$83,0))</f>
        <v>47</v>
      </c>
      <c r="N78" s="68">
        <f>INDEX('[1]WK 9 F9 2023'!$V$4:$V$83,MATCH($A78,'[1]WK 9 F9 2023'!$K$4:$K$83,0))</f>
        <v>47</v>
      </c>
      <c r="O78" s="68" t="str">
        <f>INDEX('[1]WK 10 B9 2023'!$V$4:$V$83,MATCH($A78,'[1]WK 10 B9 2023'!$K$4:$K$83,0))</f>
        <v/>
      </c>
      <c r="P78" s="84">
        <f>VLOOKUP($A78,'[1]2023 Sign Ups'!$A$2:$T$93,3,FALSE)</f>
        <v>11.350000000000001</v>
      </c>
      <c r="Q78" s="84">
        <f>AVERAGE(SMALL((D78:F78),{1,2}))-$E$1</f>
        <v>11.350000000000001</v>
      </c>
      <c r="R78" s="69">
        <f t="shared" si="10"/>
        <v>5</v>
      </c>
      <c r="S78" s="70">
        <v>2</v>
      </c>
    </row>
    <row r="79" spans="1:19" ht="15.75" x14ac:dyDescent="0.25">
      <c r="A79" s="16" t="s">
        <v>75</v>
      </c>
      <c r="B79" s="67" t="str">
        <f>INDEX('[1]2023 Sign Ups'!$B$2:$B$96, MATCH(A79,'[1]2023 Sign Ups'!$A$2:$A$96,0))</f>
        <v>NEW</v>
      </c>
      <c r="C79" s="67">
        <f>INDEX('[1]2023 Sign Ups'!$D$2:$D$100, MATCH(A79,'[1]2023 Sign Ups'!$A$2:$A$96,0))</f>
        <v>3</v>
      </c>
      <c r="D79" s="48" t="s">
        <v>35</v>
      </c>
      <c r="E79" s="48" t="s">
        <v>35</v>
      </c>
      <c r="F79" s="68">
        <f>INDEX('[1]WK 1 F9 2023'!$V$4:$V$92, MATCH(A79,'[1]WK 1 F9 2023'!$K$4:$K$92,0))</f>
        <v>47</v>
      </c>
      <c r="G79" s="68">
        <f>INDEX('[1]WK 2 B9 2023'!$V$4:$V$85, MATCH($A79,'[1]WK 2 B9 2023'!$K$4:$K$85,0))</f>
        <v>48</v>
      </c>
      <c r="H79" s="68" t="str">
        <f>INDEX('[1]WK 3 F9 2023'!$V$4:$V$85,MATCH($A79,'[1]WK 3 F9 2023'!$K$4:$K$85,0))</f>
        <v/>
      </c>
      <c r="I79" s="68">
        <f>INDEX('[1]WK 4 B9 2023'!$V$4:$V$84,MATCH($A79,'[1]WK 4 B9 2023'!$K$4:$K$84,0))</f>
        <v>47</v>
      </c>
      <c r="J79" s="68" t="str">
        <f>INDEX('[1]WK 5 F9 2023'!$V$4:$V$84,MATCH($A79,'[1]WK 5 F9 2023'!$K$4:$K$84,0))</f>
        <v/>
      </c>
      <c r="K79" s="68">
        <f>INDEX('[1]WK 6 B9 2023'!$V$4:$V$84,MATCH($A79,'[1]WK 6 B9 2023'!$K$4:$K$84,0))</f>
        <v>47</v>
      </c>
      <c r="L79" s="68">
        <f>INDEX('[1]WK 7 F9 2023'!$V$4:$V$84,MATCH($A79,'[1]WK 7 F9 2023'!$K$4:$K$84,0))</f>
        <v>46</v>
      </c>
      <c r="M79" s="68">
        <f>INDEX('[1]WK 8 B9 2023'!$V$4:$V$83,MATCH($A79,'[1]WK 8 B9 2023'!$K$4:$K$83,0))</f>
        <v>45</v>
      </c>
      <c r="N79" s="68" t="str">
        <f>INDEX('[1]WK 9 F9 2023'!$V$4:$V$83,MATCH($A79,'[1]WK 9 F9 2023'!$K$4:$K$83,0))</f>
        <v/>
      </c>
      <c r="O79" s="68" t="str">
        <f>INDEX('[1]WK 10 B9 2023'!$V$4:$V$83,MATCH($A79,'[1]WK 10 B9 2023'!$K$4:$K$83,0))</f>
        <v/>
      </c>
      <c r="P79" s="84" t="s">
        <v>35</v>
      </c>
      <c r="Q79" s="84" t="s">
        <v>35</v>
      </c>
      <c r="R79" s="69">
        <f t="shared" si="10"/>
        <v>6</v>
      </c>
      <c r="S79" s="70">
        <v>0</v>
      </c>
    </row>
    <row r="80" spans="1:19" ht="15.75" x14ac:dyDescent="0.25">
      <c r="A80" s="16" t="s">
        <v>95</v>
      </c>
      <c r="B80" s="67" t="str">
        <f>INDEX('[1]2023 Sign Ups'!$B$2:$B$96, MATCH(A80,'[1]2023 Sign Ups'!$A$2:$A$96,0))</f>
        <v>NEW</v>
      </c>
      <c r="C80" s="67">
        <f>INDEX('[1]2023 Sign Ups'!$D$2:$D$100, MATCH(A80,'[1]2023 Sign Ups'!$A$2:$A$96,0))</f>
        <v>3</v>
      </c>
      <c r="D80" s="48" t="s">
        <v>35</v>
      </c>
      <c r="E80" s="48" t="s">
        <v>35</v>
      </c>
      <c r="F80" s="68" t="str">
        <f>INDEX('[1]WK 1 F9 2023'!$V$4:$V$92, MATCH(A80,'[1]WK 1 F9 2023'!$K$4:$K$92,0))</f>
        <v/>
      </c>
      <c r="G80" s="68" t="str">
        <f>INDEX('[1]WK 2 B9 2023'!$V$4:$V$85, MATCH($A80,'[1]WK 2 B9 2023'!$K$4:$K$85,0))</f>
        <v/>
      </c>
      <c r="H80" s="68">
        <f>INDEX('[1]WK 3 F9 2023'!$V$4:$V$85,MATCH($A80,'[1]WK 3 F9 2023'!$K$4:$K$85,0))</f>
        <v>42</v>
      </c>
      <c r="I80" s="68">
        <f>INDEX('[1]WK 4 B9 2023'!$V$4:$V$84,MATCH($A80,'[1]WK 4 B9 2023'!$K$4:$K$84,0))</f>
        <v>48</v>
      </c>
      <c r="J80" s="68" t="str">
        <f>INDEX('[1]WK 5 F9 2023'!$V$4:$V$84,MATCH($A80,'[1]WK 5 F9 2023'!$K$4:$K$84,0))</f>
        <v/>
      </c>
      <c r="K80" s="68" t="str">
        <f>INDEX('[1]WK 6 B9 2023'!$V$4:$V$84,MATCH($A80,'[1]WK 6 B9 2023'!$K$4:$K$84,0))</f>
        <v/>
      </c>
      <c r="L80" s="68">
        <f>INDEX('[1]WK 7 F9 2023'!$V$4:$V$84,MATCH($A80,'[1]WK 7 F9 2023'!$K$4:$K$84,0))</f>
        <v>41</v>
      </c>
      <c r="M80" s="68">
        <f>INDEX('[1]WK 8 B9 2023'!$V$4:$V$83,MATCH($A80,'[1]WK 8 B9 2023'!$K$4:$K$83,0))</f>
        <v>46</v>
      </c>
      <c r="N80" s="68">
        <f>INDEX('[1]WK 9 F9 2023'!$V$4:$V$83,MATCH($A80,'[1]WK 9 F9 2023'!$K$4:$K$83,0))</f>
        <v>40</v>
      </c>
      <c r="O80" s="68" t="str">
        <f>INDEX('[1]WK 10 B9 2023'!$V$4:$V$83,MATCH($A80,'[1]WK 10 B9 2023'!$K$4:$K$83,0))</f>
        <v/>
      </c>
      <c r="P80" s="84" t="s">
        <v>35</v>
      </c>
      <c r="Q80" s="84" t="s">
        <v>35</v>
      </c>
      <c r="R80" s="69">
        <f t="shared" si="10"/>
        <v>5</v>
      </c>
      <c r="S80" s="70">
        <v>0</v>
      </c>
    </row>
    <row r="81" spans="1:19" ht="15.75" x14ac:dyDescent="0.25">
      <c r="A81" s="16" t="s">
        <v>39</v>
      </c>
      <c r="B81" s="67" t="str">
        <f>INDEX('[1]2023 Sign Ups'!$B$2:$B$96, MATCH(A81,'[1]2023 Sign Ups'!$A$2:$A$96,0))</f>
        <v>Y</v>
      </c>
      <c r="C81" s="67">
        <f>INDEX('[1]2023 Sign Ups'!$D$2:$D$100, MATCH(A81,'[1]2023 Sign Ups'!$A$2:$A$96,0))</f>
        <v>1</v>
      </c>
      <c r="D81" s="17">
        <f>P81+35.4</f>
        <v>34.5</v>
      </c>
      <c r="E81" s="17">
        <f>D81</f>
        <v>34.5</v>
      </c>
      <c r="F81" s="68">
        <f>INDEX('[1]WK 1 F9 2023'!$V$4:$V$92, MATCH(A81,'[1]WK 1 F9 2023'!$K$4:$K$92,0))</f>
        <v>36</v>
      </c>
      <c r="G81" s="68">
        <f>INDEX('[1]WK 2 B9 2023'!$V$4:$V$85, MATCH($A81,'[1]WK 2 B9 2023'!$K$4:$K$85,0))</f>
        <v>37</v>
      </c>
      <c r="H81" s="68">
        <f>INDEX('[1]WK 3 F9 2023'!$V$4:$V$85,MATCH($A81,'[1]WK 3 F9 2023'!$K$4:$K$85,0))</f>
        <v>34</v>
      </c>
      <c r="I81" s="68">
        <f>INDEX('[1]WK 4 B9 2023'!$V$4:$V$84,MATCH($A81,'[1]WK 4 B9 2023'!$K$4:$K$84,0))</f>
        <v>36</v>
      </c>
      <c r="J81" s="68" t="str">
        <f>INDEX('[1]WK 5 F9 2023'!$V$4:$V$84,MATCH($A81,'[1]WK 5 F9 2023'!$K$4:$K$84,0))</f>
        <v/>
      </c>
      <c r="K81" s="68">
        <f>INDEX('[1]WK 6 B9 2023'!$V$4:$V$84,MATCH($A81,'[1]WK 6 B9 2023'!$K$4:$K$84,0))</f>
        <v>39</v>
      </c>
      <c r="L81" s="68">
        <f>INDEX('[1]WK 7 F9 2023'!$V$4:$V$84,MATCH($A81,'[1]WK 7 F9 2023'!$K$4:$K$84,0))</f>
        <v>36</v>
      </c>
      <c r="M81" s="68">
        <f>INDEX('[1]WK 8 B9 2023'!$V$4:$V$83,MATCH($A81,'[1]WK 8 B9 2023'!$K$4:$K$83,0))</f>
        <v>34</v>
      </c>
      <c r="N81" s="68">
        <f>INDEX('[1]WK 9 F9 2023'!$V$4:$V$83,MATCH($A81,'[1]WK 9 F9 2023'!$K$4:$K$83,0))</f>
        <v>34</v>
      </c>
      <c r="O81" s="68" t="str">
        <f>INDEX('[1]WK 10 B9 2023'!$V$4:$V$83,MATCH($A81,'[1]WK 10 B9 2023'!$K$4:$K$83,0))</f>
        <v/>
      </c>
      <c r="P81" s="84">
        <f>VLOOKUP($A81,'[1]2023 Sign Ups'!$A$2:$T$93,3,FALSE)</f>
        <v>-0.89999999999999858</v>
      </c>
      <c r="Q81" s="84">
        <f>AVERAGE(SMALL((D81:F81),{1,2,3}))-$E$1</f>
        <v>-0.39999999999999858</v>
      </c>
      <c r="R81" s="69">
        <f t="shared" si="10"/>
        <v>8</v>
      </c>
      <c r="S81" s="70">
        <v>2</v>
      </c>
    </row>
    <row r="82" spans="1:19" ht="15.75" x14ac:dyDescent="0.25">
      <c r="A82" s="16" t="s">
        <v>106</v>
      </c>
      <c r="B82" s="67" t="str">
        <f>INDEX('[1]2023 Sign Ups'!$B$2:$B$96, MATCH(A82,'[1]2023 Sign Ups'!$A$2:$A$96,0))</f>
        <v>Y</v>
      </c>
      <c r="C82" s="67">
        <f>INDEX('[1]2023 Sign Ups'!$D$2:$D$100, MATCH(A82,'[1]2023 Sign Ups'!$A$2:$A$96,0))</f>
        <v>4</v>
      </c>
      <c r="D82" s="48" t="s">
        <v>35</v>
      </c>
      <c r="E82" s="48" t="str">
        <f>D82</f>
        <v>TBD</v>
      </c>
      <c r="F82" s="68">
        <f>INDEX('[1]WK 1 F9 2023'!$V$4:$V$92, MATCH(A82,'[1]WK 1 F9 2023'!$K$4:$K$92,0))</f>
        <v>43</v>
      </c>
      <c r="G82" s="68">
        <f>INDEX('[1]WK 2 B9 2023'!$V$4:$V$85, MATCH($A82,'[1]WK 2 B9 2023'!$K$4:$K$85,0))</f>
        <v>53</v>
      </c>
      <c r="H82" s="68">
        <f>INDEX('[1]WK 3 F9 2023'!$V$4:$V$85,MATCH($A82,'[1]WK 3 F9 2023'!$K$4:$K$85,0))</f>
        <v>44</v>
      </c>
      <c r="I82" s="68" t="str">
        <f>INDEX('[1]WK 4 B9 2023'!$V$4:$V$84,MATCH($A82,'[1]WK 4 B9 2023'!$K$4:$K$84,0))</f>
        <v/>
      </c>
      <c r="J82" s="68" t="str">
        <f>INDEX('[1]WK 5 F9 2023'!$V$4:$V$84,MATCH($A82,'[1]WK 5 F9 2023'!$K$4:$K$84,0))</f>
        <v/>
      </c>
      <c r="K82" s="68">
        <f>INDEX('[1]WK 6 B9 2023'!$V$4:$V$84,MATCH($A82,'[1]WK 6 B9 2023'!$K$4:$K$84,0))</f>
        <v>48</v>
      </c>
      <c r="L82" s="68" t="str">
        <f>INDEX('[1]WK 7 F9 2023'!$V$4:$V$84,MATCH($A82,'[1]WK 7 F9 2023'!$K$4:$K$84,0))</f>
        <v/>
      </c>
      <c r="M82" s="68" t="str">
        <f>INDEX('[1]WK 8 B9 2023'!$V$4:$V$83,MATCH($A82,'[1]WK 8 B9 2023'!$K$4:$K$83,0))</f>
        <v/>
      </c>
      <c r="N82" s="68" t="str">
        <f>INDEX('[1]WK 9 F9 2023'!$V$4:$V$83,MATCH($A82,'[1]WK 9 F9 2023'!$K$4:$K$83,0))</f>
        <v/>
      </c>
      <c r="O82" s="68" t="str">
        <f>INDEX('[1]WK 10 B9 2023'!$V$4:$V$83,MATCH($A82,'[1]WK 10 B9 2023'!$K$4:$K$83,0))</f>
        <v/>
      </c>
      <c r="P82" s="84" t="s">
        <v>35</v>
      </c>
      <c r="Q82" s="84" t="s">
        <v>35</v>
      </c>
      <c r="R82" s="69">
        <f t="shared" si="10"/>
        <v>4</v>
      </c>
      <c r="S82" s="70">
        <v>1</v>
      </c>
    </row>
    <row r="83" spans="1:19" ht="15.75" x14ac:dyDescent="0.25">
      <c r="A83" s="16" t="s">
        <v>54</v>
      </c>
      <c r="B83" s="67" t="str">
        <f>INDEX('[1]2023 Sign Ups'!$B$2:$B$96, MATCH(A83,'[1]2023 Sign Ups'!$A$2:$A$96,0))</f>
        <v>NEW</v>
      </c>
      <c r="C83" s="67">
        <f>INDEX('[1]2023 Sign Ups'!$D$2:$D$100, MATCH(A83,'[1]2023 Sign Ups'!$A$2:$A$96,0))</f>
        <v>2</v>
      </c>
      <c r="D83" s="48" t="s">
        <v>35</v>
      </c>
      <c r="E83" s="48" t="s">
        <v>35</v>
      </c>
      <c r="F83" s="68">
        <f>INDEX('[1]WK 1 F9 2023'!$V$4:$V$92, MATCH(A83,'[1]WK 1 F9 2023'!$K$4:$K$92,0))</f>
        <v>43</v>
      </c>
      <c r="G83" s="68">
        <f>INDEX('[1]WK 2 B9 2023'!$V$4:$V$85, MATCH($A83,'[1]WK 2 B9 2023'!$K$4:$K$85,0))</f>
        <v>42</v>
      </c>
      <c r="H83" s="68">
        <f>INDEX('[1]WK 3 F9 2023'!$V$4:$V$85,MATCH($A83,'[1]WK 3 F9 2023'!$K$4:$K$85,0))</f>
        <v>41</v>
      </c>
      <c r="I83" s="68" t="str">
        <f>INDEX('[1]WK 4 B9 2023'!$V$4:$V$84,MATCH($A83,'[1]WK 4 B9 2023'!$K$4:$K$84,0))</f>
        <v/>
      </c>
      <c r="J83" s="68" t="str">
        <f>INDEX('[1]WK 5 F9 2023'!$V$4:$V$84,MATCH($A83,'[1]WK 5 F9 2023'!$K$4:$K$84,0))</f>
        <v/>
      </c>
      <c r="K83" s="68">
        <f>INDEX('[1]WK 6 B9 2023'!$V$4:$V$84,MATCH($A83,'[1]WK 6 B9 2023'!$K$4:$K$84,0))</f>
        <v>41</v>
      </c>
      <c r="L83" s="68">
        <f>INDEX('[1]WK 7 F9 2023'!$V$4:$V$84,MATCH($A83,'[1]WK 7 F9 2023'!$K$4:$K$84,0))</f>
        <v>40</v>
      </c>
      <c r="M83" s="68">
        <f>INDEX('[1]WK 8 B9 2023'!$V$4:$V$83,MATCH($A83,'[1]WK 8 B9 2023'!$K$4:$K$83,0))</f>
        <v>38</v>
      </c>
      <c r="N83" s="68">
        <f>INDEX('[1]WK 9 F9 2023'!$V$4:$V$83,MATCH($A83,'[1]WK 9 F9 2023'!$K$4:$K$83,0))</f>
        <v>43</v>
      </c>
      <c r="O83" s="68" t="str">
        <f>INDEX('[1]WK 10 B9 2023'!$V$4:$V$83,MATCH($A83,'[1]WK 10 B9 2023'!$K$4:$K$83,0))</f>
        <v/>
      </c>
      <c r="P83" s="84" t="s">
        <v>35</v>
      </c>
      <c r="Q83" s="84" t="s">
        <v>35</v>
      </c>
      <c r="R83" s="69">
        <f t="shared" si="10"/>
        <v>7</v>
      </c>
      <c r="S83" s="70">
        <v>0</v>
      </c>
    </row>
    <row r="84" spans="1:19" ht="15.75" x14ac:dyDescent="0.25">
      <c r="A84" s="16" t="s">
        <v>103</v>
      </c>
      <c r="B84" s="67" t="str">
        <f>INDEX('[1]2023 Sign Ups'!$B$2:$B$96, MATCH(A84,'[1]2023 Sign Ups'!$A$2:$A$96,0))</f>
        <v>Y</v>
      </c>
      <c r="C84" s="67">
        <f>INDEX('[1]2023 Sign Ups'!$D$2:$D$100, MATCH(A84,'[1]2023 Sign Ups'!$A$2:$A$96,0))</f>
        <v>7</v>
      </c>
      <c r="D84" s="17">
        <f t="shared" ref="D84:D90" si="11">P84+35.4</f>
        <v>45.75</v>
      </c>
      <c r="E84" s="17">
        <f t="shared" ref="E84:E90" si="12">D84</f>
        <v>45.75</v>
      </c>
      <c r="F84" s="68">
        <f>INDEX('[1]WK 1 F9 2023'!$V$4:$V$92, MATCH(A84,'[1]WK 1 F9 2023'!$K$4:$K$92,0))</f>
        <v>45</v>
      </c>
      <c r="G84" s="68" t="str">
        <f>INDEX('[1]WK 2 B9 2023'!$V$4:$V$85, MATCH($A84,'[1]WK 2 B9 2023'!$K$4:$K$85,0))</f>
        <v/>
      </c>
      <c r="H84" s="68">
        <f>INDEX('[1]WK 3 F9 2023'!$V$4:$V$85,MATCH($A84,'[1]WK 3 F9 2023'!$K$4:$K$85,0))</f>
        <v>41</v>
      </c>
      <c r="I84" s="68">
        <f>INDEX('[1]WK 4 B9 2023'!$V$4:$V$84,MATCH($A84,'[1]WK 4 B9 2023'!$K$4:$K$84,0))</f>
        <v>51</v>
      </c>
      <c r="J84" s="68" t="str">
        <f>INDEX('[1]WK 5 F9 2023'!$V$4:$V$84,MATCH($A84,'[1]WK 5 F9 2023'!$K$4:$K$84,0))</f>
        <v/>
      </c>
      <c r="K84" s="68" t="str">
        <f>INDEX('[1]WK 6 B9 2023'!$V$4:$V$84,MATCH($A84,'[1]WK 6 B9 2023'!$K$4:$K$84,0))</f>
        <v/>
      </c>
      <c r="L84" s="68">
        <f>INDEX('[1]WK 7 F9 2023'!$V$4:$V$84,MATCH($A84,'[1]WK 7 F9 2023'!$K$4:$K$84,0))</f>
        <v>47</v>
      </c>
      <c r="M84" s="68" t="e">
        <f>INDEX('[1]WK 8 B9 2023'!$V$4:$V$83,MATCH($A84,'[1]WK 8 B9 2023'!$K$4:$K$83,0))</f>
        <v>#N/A</v>
      </c>
      <c r="N84" s="68" t="e">
        <f>INDEX('[1]WK 9 F9 2023'!$V$4:$V$83,MATCH($A84,'[1]WK 9 F9 2023'!$K$4:$K$83,0))</f>
        <v>#N/A</v>
      </c>
      <c r="O84" s="68" t="e">
        <f>INDEX('[1]WK 10 B9 2023'!$V$4:$V$83,MATCH($A84,'[1]WK 10 B9 2023'!$K$4:$K$83,0))</f>
        <v>#N/A</v>
      </c>
      <c r="P84" s="84">
        <f>VLOOKUP($A84,'[1]2023 Sign Ups'!$A$2:$T$93,3,FALSE)</f>
        <v>10.350000000000001</v>
      </c>
      <c r="Q84" s="84">
        <f>AVERAGE(SMALL((D84:F84),{1,2,3}))-$E$1</f>
        <v>10.100000000000001</v>
      </c>
      <c r="R84" s="69">
        <f t="shared" si="10"/>
        <v>4</v>
      </c>
      <c r="S84" s="70">
        <v>2</v>
      </c>
    </row>
    <row r="85" spans="1:19" ht="15.75" x14ac:dyDescent="0.25">
      <c r="A85" s="16" t="s">
        <v>131</v>
      </c>
      <c r="B85" s="67" t="str">
        <f>INDEX('[1]2023 Sign Ups'!$B$2:$B$96, MATCH(A85,'[1]2023 Sign Ups'!$A$2:$A$96,0))</f>
        <v>Y</v>
      </c>
      <c r="C85" s="67">
        <f>INDEX('[1]2023 Sign Ups'!$D$2:$D$100, MATCH(A85,'[1]2023 Sign Ups'!$A$2:$A$96,0))</f>
        <v>6</v>
      </c>
      <c r="D85" s="17">
        <f t="shared" si="11"/>
        <v>55.25</v>
      </c>
      <c r="E85" s="17">
        <f t="shared" si="12"/>
        <v>55.25</v>
      </c>
      <c r="F85" s="68">
        <f>INDEX('[1]WK 1 F9 2023'!$V$4:$V$92, MATCH(A85,'[1]WK 1 F9 2023'!$K$4:$K$92,0))</f>
        <v>72</v>
      </c>
      <c r="G85" s="68">
        <f>INDEX('[1]WK 2 B9 2023'!$V$4:$V$85, MATCH($A85,'[1]WK 2 B9 2023'!$K$4:$K$85,0))</f>
        <v>69</v>
      </c>
      <c r="H85" s="68">
        <f>INDEX('[1]WK 3 F9 2023'!$V$4:$V$85,MATCH($A85,'[1]WK 3 F9 2023'!$K$4:$K$85,0))</f>
        <v>70</v>
      </c>
      <c r="I85" s="68" t="e">
        <f>INDEX('[1]WK 4 B9 2023'!$V$4:$V$84,MATCH($A85,'[1]WK 4 B9 2023'!$K$4:$K$84,0))</f>
        <v>#N/A</v>
      </c>
      <c r="J85" s="68" t="e">
        <f>INDEX('[1]WK 5 F9 2023'!$V$4:$V$84,MATCH($A85,'[1]WK 5 F9 2023'!$K$4:$K$84,0))</f>
        <v>#N/A</v>
      </c>
      <c r="K85" s="68" t="e">
        <f>INDEX('[1]WK 6 B9 2023'!$V$4:$V$84,MATCH($A85,'[1]WK 6 B9 2023'!$K$4:$K$84,0))</f>
        <v>#N/A</v>
      </c>
      <c r="L85" s="68" t="e">
        <f>INDEX('[1]WK 7 F9 2023'!$V$4:$V$84,MATCH($A85,'[1]WK 7 F9 2023'!$K$4:$K$84,0))</f>
        <v>#N/A</v>
      </c>
      <c r="M85" s="68" t="e">
        <f>INDEX('[1]WK 8 B9 2023'!$V$4:$V$83,MATCH($A85,'[1]WK 8 B9 2023'!$K$4:$K$83,0))</f>
        <v>#N/A</v>
      </c>
      <c r="N85" s="68" t="e">
        <f>INDEX('[1]WK 9 F9 2023'!$V$4:$V$83,MATCH($A85,'[1]WK 9 F9 2023'!$K$4:$K$83,0))</f>
        <v>#N/A</v>
      </c>
      <c r="O85" s="68" t="e">
        <f>INDEX('[1]WK 10 B9 2023'!$V$4:$V$83,MATCH($A85,'[1]WK 10 B9 2023'!$K$4:$K$83,0))</f>
        <v>#N/A</v>
      </c>
      <c r="P85" s="84">
        <f>VLOOKUP($A85,'[1]2023 Sign Ups'!$A$2:$T$93,3,FALSE)</f>
        <v>19.850000000000001</v>
      </c>
      <c r="Q85" s="84">
        <f>AVERAGE(SMALL((D85:F85),{1,2,3}))-$E$1</f>
        <v>25.433333333333337</v>
      </c>
      <c r="R85" s="69">
        <f t="shared" si="10"/>
        <v>3</v>
      </c>
      <c r="S85" s="70">
        <v>2</v>
      </c>
    </row>
    <row r="86" spans="1:19" ht="15.75" x14ac:dyDescent="0.25">
      <c r="A86" s="16" t="s">
        <v>30</v>
      </c>
      <c r="B86" s="67" t="str">
        <f>INDEX('[1]2023 Sign Ups'!$B$2:$B$96, MATCH(A86,'[1]2023 Sign Ups'!$A$2:$A$96,0))</f>
        <v>Y</v>
      </c>
      <c r="C86" s="67">
        <f>INDEX('[1]2023 Sign Ups'!$D$2:$D$100, MATCH(A86,'[1]2023 Sign Ups'!$A$2:$A$96,0))</f>
        <v>2</v>
      </c>
      <c r="D86" s="17">
        <f t="shared" si="11"/>
        <v>47.5</v>
      </c>
      <c r="E86" s="17">
        <f t="shared" si="12"/>
        <v>47.5</v>
      </c>
      <c r="F86" s="68">
        <f>INDEX('[1]WK 1 F9 2023'!$V$4:$V$92, MATCH(A86,'[1]WK 1 F9 2023'!$K$4:$K$92,0))</f>
        <v>45</v>
      </c>
      <c r="G86" s="68" t="e">
        <f>INDEX('[1]WK 2 B9 2023'!$V$4:$V$85, MATCH($A86,'[1]WK 2 B9 2023'!$K$4:$K$85,0))</f>
        <v>#N/A</v>
      </c>
      <c r="H86" s="68" t="e">
        <f>INDEX('[1]WK 3 F9 2023'!$V$4:$V$85,MATCH($A86,'[1]WK 3 F9 2023'!$K$4:$K$85,0))</f>
        <v>#N/A</v>
      </c>
      <c r="I86" s="68" t="e">
        <f>INDEX('[1]WK 4 B9 2023'!$V$4:$V$84,MATCH($A86,'[1]WK 4 B9 2023'!$K$4:$K$84,0))</f>
        <v>#N/A</v>
      </c>
      <c r="J86" s="68" t="e">
        <f>INDEX('[1]WK 5 F9 2023'!$V$4:$V$84,MATCH($A86,'[1]WK 5 F9 2023'!$K$4:$K$84,0))</f>
        <v>#N/A</v>
      </c>
      <c r="K86" s="68" t="e">
        <f>INDEX('[1]WK 6 B9 2023'!$V$4:$V$84,MATCH($A86,'[1]WK 6 B9 2023'!$K$4:$K$84,0))</f>
        <v>#N/A</v>
      </c>
      <c r="L86" s="68" t="e">
        <f>INDEX('[1]WK 7 F9 2023'!$V$4:$V$84,MATCH($A86,'[1]WK 7 F9 2023'!$K$4:$K$84,0))</f>
        <v>#N/A</v>
      </c>
      <c r="M86" s="68" t="e">
        <f>INDEX('[1]WK 8 B9 2023'!$V$4:$V$83,MATCH($A86,'[1]WK 8 B9 2023'!$K$4:$K$83,0))</f>
        <v>#N/A</v>
      </c>
      <c r="N86" s="68" t="e">
        <f>INDEX('[1]WK 9 F9 2023'!$V$4:$V$83,MATCH($A86,'[1]WK 9 F9 2023'!$K$4:$K$83,0))</f>
        <v>#N/A</v>
      </c>
      <c r="O86" s="68" t="e">
        <f>INDEX('[1]WK 10 B9 2023'!$V$4:$V$83,MATCH($A86,'[1]WK 10 B9 2023'!$K$4:$K$83,0))</f>
        <v>#N/A</v>
      </c>
      <c r="P86" s="84">
        <f>VLOOKUP($A86,'[1]2023 Sign Ups'!$A$2:$T$93,3,FALSE)</f>
        <v>12.100000000000001</v>
      </c>
      <c r="Q86" s="84">
        <f>AVERAGE(SMALL((D86:F86),{1,2,3}))-$E$1</f>
        <v>11.266666666666666</v>
      </c>
      <c r="R86" s="69">
        <f t="shared" si="10"/>
        <v>1</v>
      </c>
      <c r="S86" s="70">
        <v>2</v>
      </c>
    </row>
    <row r="87" spans="1:19" ht="15.75" x14ac:dyDescent="0.25">
      <c r="A87" s="16" t="s">
        <v>104</v>
      </c>
      <c r="B87" s="67" t="str">
        <f>INDEX('[1]2023 Sign Ups'!$B$2:$B$96, MATCH(A87,'[1]2023 Sign Ups'!$A$2:$A$96,0))</f>
        <v>Y</v>
      </c>
      <c r="C87" s="67">
        <f>INDEX('[1]2023 Sign Ups'!$D$2:$D$100, MATCH(A87,'[1]2023 Sign Ups'!$A$2:$A$96,0))</f>
        <v>4</v>
      </c>
      <c r="D87" s="17">
        <f t="shared" si="11"/>
        <v>40.25</v>
      </c>
      <c r="E87" s="17">
        <f t="shared" si="12"/>
        <v>40.25</v>
      </c>
      <c r="F87" s="68">
        <f>INDEX('[1]WK 1 F9 2023'!$V$4:$V$92, MATCH(A87,'[1]WK 1 F9 2023'!$K$4:$K$92,0))</f>
        <v>42</v>
      </c>
      <c r="G87" s="68" t="e">
        <f>INDEX('[1]WK 2 B9 2023'!$V$4:$V$85, MATCH($A87,'[1]WK 2 B9 2023'!$K$4:$K$85,0))</f>
        <v>#N/A</v>
      </c>
      <c r="H87" s="68" t="e">
        <f>INDEX('[1]WK 3 F9 2023'!$V$4:$V$85,MATCH($A87,'[1]WK 3 F9 2023'!$K$4:$K$85,0))</f>
        <v>#N/A</v>
      </c>
      <c r="I87" s="68" t="e">
        <f>INDEX('[1]WK 4 B9 2023'!$V$4:$V$84,MATCH($A87,'[1]WK 4 B9 2023'!$K$4:$K$84,0))</f>
        <v>#N/A</v>
      </c>
      <c r="J87" s="68" t="e">
        <f>INDEX('[1]WK 5 F9 2023'!$V$4:$V$84,MATCH($A87,'[1]WK 5 F9 2023'!$K$4:$K$84,0))</f>
        <v>#N/A</v>
      </c>
      <c r="K87" s="68" t="e">
        <f>INDEX('[1]WK 6 B9 2023'!$V$4:$V$84,MATCH($A87,'[1]WK 6 B9 2023'!$K$4:$K$84,0))</f>
        <v>#N/A</v>
      </c>
      <c r="L87" s="68" t="e">
        <f>INDEX('[1]WK 7 F9 2023'!$V$4:$V$84,MATCH($A87,'[1]WK 7 F9 2023'!$K$4:$K$84,0))</f>
        <v>#N/A</v>
      </c>
      <c r="M87" s="68" t="e">
        <f>INDEX('[1]WK 8 B9 2023'!$V$4:$V$83,MATCH($A87,'[1]WK 8 B9 2023'!$K$4:$K$83,0))</f>
        <v>#N/A</v>
      </c>
      <c r="N87" s="68" t="e">
        <f>INDEX('[1]WK 9 F9 2023'!$V$4:$V$83,MATCH($A87,'[1]WK 9 F9 2023'!$K$4:$K$83,0))</f>
        <v>#N/A</v>
      </c>
      <c r="O87" s="68" t="e">
        <f>INDEX('[1]WK 10 B9 2023'!$V$4:$V$83,MATCH($A87,'[1]WK 10 B9 2023'!$K$4:$K$83,0))</f>
        <v>#N/A</v>
      </c>
      <c r="P87" s="84">
        <f>VLOOKUP($A87,'[1]2023 Sign Ups'!$A$2:$T$93,3,FALSE)</f>
        <v>4.8500000000000014</v>
      </c>
      <c r="Q87" s="84">
        <f>AVERAGE(SMALL((D87:F87),{1,2,3}))-$E$1</f>
        <v>5.4333333333333371</v>
      </c>
      <c r="R87" s="69">
        <f t="shared" si="10"/>
        <v>1</v>
      </c>
      <c r="S87" s="70">
        <v>2</v>
      </c>
    </row>
    <row r="88" spans="1:19" ht="15.75" x14ac:dyDescent="0.25">
      <c r="A88" s="16" t="s">
        <v>125</v>
      </c>
      <c r="B88" s="67" t="str">
        <f>INDEX('[1]2023 Sign Ups'!$B$2:$B$96, MATCH(A88,'[1]2023 Sign Ups'!$A$2:$A$96,0))</f>
        <v>Y</v>
      </c>
      <c r="C88" s="67">
        <f>INDEX('[1]2023 Sign Ups'!$D$2:$D$100, MATCH(A88,'[1]2023 Sign Ups'!$A$2:$A$96,0))</f>
        <v>5</v>
      </c>
      <c r="D88" s="17">
        <f t="shared" si="11"/>
        <v>38.75</v>
      </c>
      <c r="E88" s="17">
        <f t="shared" si="12"/>
        <v>38.75</v>
      </c>
      <c r="F88" s="68">
        <f>INDEX('[1]WK 1 F9 2023'!$V$4:$V$92, MATCH(A88,'[1]WK 1 F9 2023'!$K$4:$K$92,0))</f>
        <v>39</v>
      </c>
      <c r="G88" s="68" t="e">
        <f>INDEX('[1]WK 2 B9 2023'!$V$4:$V$85, MATCH($A88,'[1]WK 2 B9 2023'!$K$4:$K$85,0))</f>
        <v>#N/A</v>
      </c>
      <c r="H88" s="68" t="e">
        <f>INDEX('[1]WK 3 F9 2023'!$V$4:$V$85,MATCH($A88,'[1]WK 3 F9 2023'!$K$4:$K$85,0))</f>
        <v>#N/A</v>
      </c>
      <c r="I88" s="68" t="e">
        <f>INDEX('[1]WK 4 B9 2023'!$V$4:$V$84,MATCH($A88,'[1]WK 4 B9 2023'!$K$4:$K$84,0))</f>
        <v>#N/A</v>
      </c>
      <c r="J88" s="68" t="e">
        <f>INDEX('[1]WK 5 F9 2023'!$V$4:$V$84,MATCH($A88,'[1]WK 5 F9 2023'!$K$4:$K$84,0))</f>
        <v>#N/A</v>
      </c>
      <c r="K88" s="68" t="e">
        <f>INDEX('[1]WK 6 B9 2023'!$V$4:$V$84,MATCH($A88,'[1]WK 6 B9 2023'!$K$4:$K$84,0))</f>
        <v>#N/A</v>
      </c>
      <c r="L88" s="68" t="e">
        <f>INDEX('[1]WK 7 F9 2023'!$V$4:$V$84,MATCH($A88,'[1]WK 7 F9 2023'!$K$4:$K$84,0))</f>
        <v>#N/A</v>
      </c>
      <c r="M88" s="68" t="e">
        <f>INDEX('[1]WK 8 B9 2023'!$V$4:$V$83,MATCH($A88,'[1]WK 8 B9 2023'!$K$4:$K$83,0))</f>
        <v>#N/A</v>
      </c>
      <c r="N88" s="68" t="e">
        <f>INDEX('[1]WK 9 F9 2023'!$V$4:$V$83,MATCH($A88,'[1]WK 9 F9 2023'!$K$4:$K$83,0))</f>
        <v>#N/A</v>
      </c>
      <c r="O88" s="68" t="e">
        <f>INDEX('[1]WK 10 B9 2023'!$V$4:$V$83,MATCH($A88,'[1]WK 10 B9 2023'!$K$4:$K$83,0))</f>
        <v>#N/A</v>
      </c>
      <c r="P88" s="84">
        <f>VLOOKUP($A88,'[1]2023 Sign Ups'!$A$2:$T$93,3,FALSE)</f>
        <v>3.3500000000000014</v>
      </c>
      <c r="Q88" s="84">
        <f>AVERAGE(SMALL((D88:F88),{1,2,3}))-$E$1</f>
        <v>3.4333333333333371</v>
      </c>
      <c r="R88" s="69">
        <f t="shared" si="10"/>
        <v>1</v>
      </c>
      <c r="S88" s="70">
        <v>2</v>
      </c>
    </row>
    <row r="89" spans="1:19" ht="15.75" x14ac:dyDescent="0.25">
      <c r="A89" s="16" t="s">
        <v>132</v>
      </c>
      <c r="B89" s="67" t="str">
        <f>INDEX('[1]2023 Sign Ups'!$B$2:$B$96, MATCH(A89,'[1]2023 Sign Ups'!$A$2:$A$96,0))</f>
        <v>Y</v>
      </c>
      <c r="C89" s="67">
        <f>INDEX('[1]2023 Sign Ups'!$D$2:$D$100, MATCH(A89,'[1]2023 Sign Ups'!$A$2:$A$96,0))</f>
        <v>6</v>
      </c>
      <c r="D89" s="17">
        <f t="shared" si="11"/>
        <v>40.75</v>
      </c>
      <c r="E89" s="17">
        <f t="shared" si="12"/>
        <v>40.75</v>
      </c>
      <c r="F89" s="68" t="str">
        <f>INDEX('[1]WK 1 F9 2023'!$V$4:$V$92, MATCH(A89,'[1]WK 1 F9 2023'!$K$4:$K$92,0))</f>
        <v/>
      </c>
      <c r="G89" s="68" t="e">
        <f>INDEX('[1]WK 2 B9 2023'!$V$4:$V$85, MATCH($A89,'[1]WK 2 B9 2023'!$K$4:$K$85,0))</f>
        <v>#N/A</v>
      </c>
      <c r="H89" s="68" t="e">
        <f>INDEX('[1]WK 3 F9 2023'!$V$4:$V$85,MATCH($A89,'[1]WK 3 F9 2023'!$K$4:$K$85,0))</f>
        <v>#N/A</v>
      </c>
      <c r="I89" s="68" t="e">
        <f>INDEX('[1]WK 4 B9 2023'!$V$4:$V$84,MATCH($A89,'[1]WK 4 B9 2023'!$K$4:$K$84,0))</f>
        <v>#N/A</v>
      </c>
      <c r="J89" s="68" t="e">
        <f>INDEX('[1]WK 5 F9 2023'!$V$4:$V$84,MATCH($A89,'[1]WK 5 F9 2023'!$K$4:$K$84,0))</f>
        <v>#N/A</v>
      </c>
      <c r="K89" s="68" t="e">
        <f>INDEX('[1]WK 6 B9 2023'!$V$4:$V$84,MATCH($A89,'[1]WK 6 B9 2023'!$K$4:$K$84,0))</f>
        <v>#N/A</v>
      </c>
      <c r="L89" s="68" t="e">
        <f>INDEX('[1]WK 7 F9 2023'!$V$4:$V$84,MATCH($A89,'[1]WK 7 F9 2023'!$K$4:$K$84,0))</f>
        <v>#N/A</v>
      </c>
      <c r="M89" s="68" t="e">
        <f>INDEX('[1]WK 8 B9 2023'!$V$4:$V$83,MATCH($A89,'[1]WK 8 B9 2023'!$K$4:$K$83,0))</f>
        <v>#N/A</v>
      </c>
      <c r="N89" s="68" t="e">
        <f>INDEX('[1]WK 9 F9 2023'!$V$4:$V$83,MATCH($A89,'[1]WK 9 F9 2023'!$K$4:$K$83,0))</f>
        <v>#N/A</v>
      </c>
      <c r="O89" s="68" t="e">
        <f>INDEX('[1]WK 10 B9 2023'!$V$4:$V$83,MATCH($A89,'[1]WK 10 B9 2023'!$K$4:$K$83,0))</f>
        <v>#N/A</v>
      </c>
      <c r="P89" s="84">
        <f>VLOOKUP($A89,'[1]2023 Sign Ups'!$A$2:$T$93,3,FALSE)</f>
        <v>5.3500000000000014</v>
      </c>
      <c r="Q89" s="84">
        <f>AVERAGE(SMALL((D89:F89),{1,2}))-$E$1</f>
        <v>5.3500000000000014</v>
      </c>
      <c r="R89" s="69">
        <f t="shared" si="10"/>
        <v>0</v>
      </c>
      <c r="S89" s="70">
        <v>2</v>
      </c>
    </row>
    <row r="90" spans="1:19" ht="15.75" x14ac:dyDescent="0.25">
      <c r="A90" s="16" t="s">
        <v>94</v>
      </c>
      <c r="B90" s="67" t="str">
        <f>INDEX('[1]2023 Sign Ups'!$B$2:$B$96, MATCH(A90,'[1]2023 Sign Ups'!$A$2:$A$96,0))</f>
        <v>Y</v>
      </c>
      <c r="C90" s="67">
        <f>INDEX('[1]2023 Sign Ups'!$D$2:$D$100, MATCH(A90,'[1]2023 Sign Ups'!$A$2:$A$96,0))</f>
        <v>8</v>
      </c>
      <c r="D90" s="17">
        <f t="shared" si="11"/>
        <v>45.366666666666667</v>
      </c>
      <c r="E90" s="17">
        <f t="shared" si="12"/>
        <v>45.366666666666667</v>
      </c>
      <c r="F90" s="68" t="str">
        <f>INDEX('[1]WK 1 F9 2023'!$V$4:$V$92, MATCH(A90,'[1]WK 1 F9 2023'!$K$4:$K$92,0))</f>
        <v/>
      </c>
      <c r="G90" s="68" t="e">
        <f>INDEX('[1]WK 2 B9 2023'!$V$4:$V$85, MATCH($A90,'[1]WK 2 B9 2023'!$K$4:$K$85,0))</f>
        <v>#N/A</v>
      </c>
      <c r="H90" s="68" t="e">
        <f>INDEX('[1]WK 3 F9 2023'!$V$4:$V$85,MATCH($A90,'[1]WK 3 F9 2023'!$K$4:$K$85,0))</f>
        <v>#N/A</v>
      </c>
      <c r="I90" s="68" t="e">
        <f>INDEX('[1]WK 4 B9 2023'!$V$4:$V$84,MATCH($A90,'[1]WK 4 B9 2023'!$K$4:$K$84,0))</f>
        <v>#N/A</v>
      </c>
      <c r="J90" s="68" t="e">
        <f>INDEX('[1]WK 5 F9 2023'!$V$4:$V$84,MATCH($A90,'[1]WK 5 F9 2023'!$K$4:$K$84,0))</f>
        <v>#N/A</v>
      </c>
      <c r="K90" s="68" t="e">
        <f>INDEX('[1]WK 6 B9 2023'!$V$4:$V$84,MATCH($A90,'[1]WK 6 B9 2023'!$K$4:$K$84,0))</f>
        <v>#N/A</v>
      </c>
      <c r="L90" s="68" t="e">
        <f>INDEX('[1]WK 7 F9 2023'!$V$4:$V$84,MATCH($A90,'[1]WK 7 F9 2023'!$K$4:$K$84,0))</f>
        <v>#N/A</v>
      </c>
      <c r="M90" s="68" t="e">
        <f>INDEX('[1]WK 8 B9 2023'!$V$4:$V$83,MATCH($A90,'[1]WK 8 B9 2023'!$K$4:$K$83,0))</f>
        <v>#N/A</v>
      </c>
      <c r="N90" s="68" t="e">
        <f>INDEX('[1]WK 9 F9 2023'!$V$4:$V$83,MATCH($A90,'[1]WK 9 F9 2023'!$K$4:$K$83,0))</f>
        <v>#N/A</v>
      </c>
      <c r="O90" s="68" t="e">
        <f>INDEX('[1]WK 10 B9 2023'!$V$4:$V$83,MATCH($A90,'[1]WK 10 B9 2023'!$K$4:$K$83,0))</f>
        <v>#N/A</v>
      </c>
      <c r="P90" s="84">
        <f>VLOOKUP($A90,'[1]2023 Sign Ups'!$A$2:$T$93,3,FALSE)</f>
        <v>9.9666666666666686</v>
      </c>
      <c r="Q90" s="84">
        <f>AVERAGE(SMALL((D90:F90),{1,2}))-$E$1</f>
        <v>9.9666666666666686</v>
      </c>
      <c r="R90" s="69">
        <f t="shared" si="10"/>
        <v>0</v>
      </c>
      <c r="S90" s="70">
        <v>2</v>
      </c>
    </row>
    <row r="91" spans="1:19" x14ac:dyDescent="0.25">
      <c r="D91"/>
      <c r="E91"/>
      <c r="P91"/>
      <c r="Q91"/>
      <c r="S91" s="82" t="s">
        <v>52</v>
      </c>
    </row>
    <row r="92" spans="1:19" x14ac:dyDescent="0.25">
      <c r="C92" s="51">
        <v>1</v>
      </c>
      <c r="D92" t="s">
        <v>190</v>
      </c>
      <c r="E92"/>
      <c r="P92"/>
      <c r="Q92"/>
    </row>
    <row r="93" spans="1:19" x14ac:dyDescent="0.25">
      <c r="C93" s="51">
        <v>2</v>
      </c>
      <c r="D93" t="s">
        <v>191</v>
      </c>
      <c r="E93"/>
      <c r="P93"/>
      <c r="Q93"/>
    </row>
    <row r="94" spans="1:19" x14ac:dyDescent="0.25">
      <c r="D94"/>
      <c r="E94"/>
      <c r="P94"/>
      <c r="Q94"/>
    </row>
    <row r="95" spans="1:19" x14ac:dyDescent="0.25">
      <c r="D95"/>
      <c r="E95"/>
      <c r="P95"/>
      <c r="Q95"/>
    </row>
    <row r="96" spans="1:19" x14ac:dyDescent="0.25">
      <c r="D96"/>
      <c r="E96"/>
      <c r="P96"/>
      <c r="Q96"/>
    </row>
    <row r="97" spans="4:17" x14ac:dyDescent="0.25">
      <c r="D97"/>
      <c r="E97"/>
      <c r="P97"/>
      <c r="Q97"/>
    </row>
    <row r="98" spans="4:17" x14ac:dyDescent="0.25">
      <c r="D98"/>
      <c r="E98"/>
      <c r="P98"/>
      <c r="Q98"/>
    </row>
    <row r="99" spans="4:17" x14ac:dyDescent="0.25">
      <c r="D99"/>
      <c r="E99"/>
      <c r="P99"/>
      <c r="Q99"/>
    </row>
    <row r="100" spans="4:17" x14ac:dyDescent="0.25">
      <c r="D100"/>
      <c r="E100"/>
      <c r="P100"/>
      <c r="Q100"/>
    </row>
    <row r="101" spans="4:17" x14ac:dyDescent="0.25">
      <c r="D101"/>
      <c r="E101"/>
      <c r="P101"/>
      <c r="Q101"/>
    </row>
    <row r="102" spans="4:17" x14ac:dyDescent="0.25">
      <c r="D102"/>
      <c r="E102"/>
      <c r="P102"/>
      <c r="Q102"/>
    </row>
    <row r="103" spans="4:17" x14ac:dyDescent="0.25">
      <c r="D103"/>
      <c r="E103"/>
      <c r="P103"/>
      <c r="Q103"/>
    </row>
    <row r="104" spans="4:17" x14ac:dyDescent="0.25">
      <c r="D104"/>
      <c r="E104"/>
      <c r="P104"/>
      <c r="Q104"/>
    </row>
    <row r="105" spans="4:17" x14ac:dyDescent="0.25">
      <c r="D105"/>
      <c r="E105"/>
      <c r="P105"/>
      <c r="Q105"/>
    </row>
    <row r="106" spans="4:17" x14ac:dyDescent="0.25">
      <c r="D106"/>
      <c r="E106"/>
      <c r="P106"/>
      <c r="Q106"/>
    </row>
    <row r="107" spans="4:17" x14ac:dyDescent="0.25">
      <c r="D107"/>
      <c r="E107"/>
      <c r="P107"/>
      <c r="Q107"/>
    </row>
    <row r="108" spans="4:17" x14ac:dyDescent="0.25">
      <c r="D108"/>
      <c r="E108"/>
      <c r="P108"/>
      <c r="Q108"/>
    </row>
    <row r="109" spans="4:17" x14ac:dyDescent="0.25">
      <c r="D109"/>
      <c r="E109"/>
      <c r="P109"/>
      <c r="Q109"/>
    </row>
    <row r="110" spans="4:17" x14ac:dyDescent="0.25">
      <c r="D110"/>
      <c r="E110"/>
      <c r="P110"/>
      <c r="Q110"/>
    </row>
    <row r="111" spans="4:17" x14ac:dyDescent="0.25">
      <c r="D111"/>
      <c r="E111"/>
      <c r="P111"/>
      <c r="Q111"/>
    </row>
    <row r="112" spans="4:17" x14ac:dyDescent="0.25">
      <c r="D112"/>
      <c r="E112"/>
      <c r="P112"/>
      <c r="Q112"/>
    </row>
    <row r="113" spans="4:17" x14ac:dyDescent="0.25">
      <c r="D113"/>
      <c r="E113"/>
      <c r="P113"/>
      <c r="Q113"/>
    </row>
    <row r="114" spans="4:17" x14ac:dyDescent="0.25">
      <c r="D114"/>
      <c r="E114"/>
      <c r="P114"/>
      <c r="Q114"/>
    </row>
    <row r="115" spans="4:17" x14ac:dyDescent="0.25">
      <c r="D115"/>
      <c r="E115"/>
      <c r="P115"/>
      <c r="Q115"/>
    </row>
    <row r="116" spans="4:17" x14ac:dyDescent="0.25">
      <c r="D116"/>
      <c r="E116"/>
      <c r="P116"/>
      <c r="Q116"/>
    </row>
    <row r="117" spans="4:17" x14ac:dyDescent="0.25">
      <c r="D117"/>
      <c r="E117"/>
      <c r="P117"/>
      <c r="Q117"/>
    </row>
    <row r="118" spans="4:17" x14ac:dyDescent="0.25">
      <c r="D118"/>
      <c r="E118"/>
      <c r="P118"/>
      <c r="Q118"/>
    </row>
    <row r="119" spans="4:17" x14ac:dyDescent="0.25">
      <c r="D119"/>
      <c r="E119"/>
      <c r="P119"/>
      <c r="Q119"/>
    </row>
    <row r="120" spans="4:17" x14ac:dyDescent="0.25">
      <c r="D120"/>
      <c r="E120"/>
      <c r="P120"/>
      <c r="Q120"/>
    </row>
    <row r="121" spans="4:17" x14ac:dyDescent="0.25">
      <c r="D121"/>
      <c r="E121"/>
      <c r="P121"/>
      <c r="Q121"/>
    </row>
    <row r="122" spans="4:17" x14ac:dyDescent="0.25">
      <c r="D122"/>
      <c r="E122"/>
      <c r="P122"/>
      <c r="Q122"/>
    </row>
    <row r="123" spans="4:17" x14ac:dyDescent="0.25">
      <c r="D123"/>
      <c r="E123"/>
      <c r="P123"/>
      <c r="Q123"/>
    </row>
    <row r="124" spans="4:17" x14ac:dyDescent="0.25">
      <c r="D124"/>
      <c r="E124"/>
      <c r="P124"/>
      <c r="Q124"/>
    </row>
    <row r="125" spans="4:17" x14ac:dyDescent="0.25">
      <c r="D125"/>
      <c r="E125"/>
      <c r="P125"/>
      <c r="Q125"/>
    </row>
    <row r="126" spans="4:17" x14ac:dyDescent="0.25">
      <c r="D126"/>
      <c r="E126"/>
      <c r="P126"/>
      <c r="Q126"/>
    </row>
    <row r="127" spans="4:17" x14ac:dyDescent="0.25">
      <c r="D127"/>
      <c r="E127"/>
      <c r="P127"/>
      <c r="Q127"/>
    </row>
    <row r="128" spans="4:17" x14ac:dyDescent="0.25">
      <c r="D128"/>
      <c r="E128"/>
      <c r="P128"/>
      <c r="Q128"/>
    </row>
    <row r="129" spans="4:17" x14ac:dyDescent="0.25">
      <c r="D129"/>
      <c r="E129"/>
      <c r="P129"/>
      <c r="Q129"/>
    </row>
    <row r="130" spans="4:17" x14ac:dyDescent="0.25">
      <c r="D130"/>
      <c r="E130"/>
      <c r="P130"/>
      <c r="Q130"/>
    </row>
    <row r="131" spans="4:17" x14ac:dyDescent="0.25">
      <c r="D131"/>
      <c r="E131"/>
      <c r="P131"/>
      <c r="Q131"/>
    </row>
    <row r="132" spans="4:17" x14ac:dyDescent="0.25">
      <c r="D132"/>
      <c r="E132"/>
      <c r="P132"/>
      <c r="Q132"/>
    </row>
    <row r="133" spans="4:17" x14ac:dyDescent="0.25">
      <c r="D133"/>
      <c r="E133"/>
      <c r="P133"/>
      <c r="Q133"/>
    </row>
    <row r="134" spans="4:17" x14ac:dyDescent="0.25">
      <c r="D134"/>
      <c r="E134"/>
      <c r="P134"/>
      <c r="Q134"/>
    </row>
    <row r="135" spans="4:17" x14ac:dyDescent="0.25">
      <c r="D135"/>
      <c r="E135"/>
      <c r="P135"/>
      <c r="Q135"/>
    </row>
    <row r="136" spans="4:17" x14ac:dyDescent="0.25">
      <c r="D136"/>
      <c r="E136"/>
      <c r="P136"/>
      <c r="Q136"/>
    </row>
    <row r="137" spans="4:17" x14ac:dyDescent="0.25">
      <c r="D137"/>
      <c r="E137"/>
      <c r="P137"/>
      <c r="Q137"/>
    </row>
    <row r="138" spans="4:17" x14ac:dyDescent="0.25">
      <c r="D138"/>
      <c r="E138"/>
      <c r="P138"/>
      <c r="Q138"/>
    </row>
    <row r="139" spans="4:17" x14ac:dyDescent="0.25">
      <c r="D139"/>
      <c r="E139"/>
      <c r="P139"/>
      <c r="Q139"/>
    </row>
    <row r="140" spans="4:17" x14ac:dyDescent="0.25">
      <c r="D140"/>
      <c r="E140"/>
      <c r="P140"/>
      <c r="Q140"/>
    </row>
    <row r="141" spans="4:17" x14ac:dyDescent="0.25">
      <c r="D141"/>
      <c r="E141"/>
      <c r="P141"/>
      <c r="Q141"/>
    </row>
    <row r="142" spans="4:17" x14ac:dyDescent="0.25">
      <c r="D142"/>
      <c r="E142"/>
      <c r="P142"/>
      <c r="Q142"/>
    </row>
    <row r="143" spans="4:17" x14ac:dyDescent="0.25">
      <c r="D143"/>
      <c r="E143"/>
      <c r="P143"/>
      <c r="Q143"/>
    </row>
    <row r="144" spans="4:17" x14ac:dyDescent="0.25">
      <c r="D144"/>
      <c r="E144"/>
      <c r="P144"/>
      <c r="Q144"/>
    </row>
    <row r="145" spans="4:17" x14ac:dyDescent="0.25">
      <c r="D145"/>
      <c r="E145"/>
      <c r="P145"/>
      <c r="Q145"/>
    </row>
    <row r="146" spans="4:17" x14ac:dyDescent="0.25">
      <c r="D146"/>
      <c r="E146"/>
      <c r="P146"/>
      <c r="Q146"/>
    </row>
    <row r="147" spans="4:17" x14ac:dyDescent="0.25">
      <c r="D147"/>
      <c r="E147"/>
      <c r="P147"/>
      <c r="Q147"/>
    </row>
    <row r="148" spans="4:17" x14ac:dyDescent="0.25">
      <c r="D148"/>
      <c r="E148"/>
      <c r="P148"/>
      <c r="Q148"/>
    </row>
    <row r="149" spans="4:17" x14ac:dyDescent="0.25">
      <c r="D149"/>
      <c r="E149"/>
      <c r="P149"/>
      <c r="Q149"/>
    </row>
    <row r="150" spans="4:17" x14ac:dyDescent="0.25">
      <c r="D150"/>
      <c r="E150"/>
      <c r="P150"/>
      <c r="Q150"/>
    </row>
    <row r="151" spans="4:17" x14ac:dyDescent="0.25">
      <c r="D151"/>
      <c r="E151"/>
      <c r="P151"/>
      <c r="Q151"/>
    </row>
    <row r="152" spans="4:17" x14ac:dyDescent="0.25">
      <c r="D152"/>
      <c r="E152"/>
      <c r="P152"/>
      <c r="Q152"/>
    </row>
    <row r="153" spans="4:17" x14ac:dyDescent="0.25">
      <c r="D153"/>
      <c r="E153"/>
      <c r="P153"/>
      <c r="Q153"/>
    </row>
    <row r="154" spans="4:17" x14ac:dyDescent="0.25">
      <c r="D154"/>
      <c r="E154"/>
      <c r="P154"/>
      <c r="Q154"/>
    </row>
    <row r="155" spans="4:17" x14ac:dyDescent="0.25">
      <c r="D155"/>
      <c r="E155"/>
      <c r="P155"/>
      <c r="Q155"/>
    </row>
    <row r="156" spans="4:17" x14ac:dyDescent="0.25">
      <c r="D156"/>
      <c r="E156"/>
      <c r="P156"/>
      <c r="Q156"/>
    </row>
    <row r="157" spans="4:17" x14ac:dyDescent="0.25">
      <c r="D157"/>
      <c r="E157"/>
      <c r="P157"/>
      <c r="Q157"/>
    </row>
    <row r="158" spans="4:17" x14ac:dyDescent="0.25">
      <c r="D158"/>
      <c r="E158"/>
      <c r="P158"/>
      <c r="Q158"/>
    </row>
    <row r="159" spans="4:17" x14ac:dyDescent="0.25">
      <c r="D159"/>
      <c r="E159"/>
      <c r="P159"/>
      <c r="Q159"/>
    </row>
    <row r="160" spans="4:17" x14ac:dyDescent="0.25">
      <c r="D160"/>
      <c r="E160"/>
      <c r="P160"/>
      <c r="Q160"/>
    </row>
    <row r="161" spans="4:17" x14ac:dyDescent="0.25">
      <c r="D161"/>
      <c r="E161"/>
      <c r="P161"/>
      <c r="Q161"/>
    </row>
    <row r="162" spans="4:17" x14ac:dyDescent="0.25">
      <c r="D162"/>
      <c r="E162"/>
      <c r="P162"/>
      <c r="Q162"/>
    </row>
    <row r="163" spans="4:17" x14ac:dyDescent="0.25">
      <c r="D163"/>
      <c r="E163"/>
      <c r="P163"/>
      <c r="Q163"/>
    </row>
    <row r="164" spans="4:17" x14ac:dyDescent="0.25">
      <c r="D164"/>
      <c r="E164"/>
      <c r="P164"/>
      <c r="Q164"/>
    </row>
    <row r="165" spans="4:17" x14ac:dyDescent="0.25">
      <c r="D165"/>
      <c r="E165"/>
      <c r="P165"/>
      <c r="Q165"/>
    </row>
    <row r="166" spans="4:17" x14ac:dyDescent="0.25">
      <c r="D166"/>
      <c r="E166"/>
      <c r="P166"/>
      <c r="Q166"/>
    </row>
    <row r="167" spans="4:17" x14ac:dyDescent="0.25">
      <c r="D167"/>
      <c r="E167"/>
      <c r="P167"/>
      <c r="Q167"/>
    </row>
    <row r="168" spans="4:17" x14ac:dyDescent="0.25">
      <c r="D168"/>
      <c r="E168"/>
      <c r="P168"/>
      <c r="Q168"/>
    </row>
    <row r="169" spans="4:17" x14ac:dyDescent="0.25">
      <c r="D169"/>
      <c r="E169"/>
      <c r="P169"/>
      <c r="Q169"/>
    </row>
    <row r="170" spans="4:17" x14ac:dyDescent="0.25">
      <c r="D170"/>
      <c r="E170"/>
      <c r="P170"/>
      <c r="Q170"/>
    </row>
    <row r="171" spans="4:17" x14ac:dyDescent="0.25">
      <c r="D171"/>
      <c r="E171"/>
      <c r="P171"/>
      <c r="Q171"/>
    </row>
    <row r="172" spans="4:17" x14ac:dyDescent="0.25">
      <c r="D172"/>
      <c r="E172"/>
      <c r="P172"/>
      <c r="Q172"/>
    </row>
    <row r="173" spans="4:17" x14ac:dyDescent="0.25">
      <c r="D173"/>
      <c r="E173"/>
      <c r="P173"/>
      <c r="Q173"/>
    </row>
    <row r="174" spans="4:17" x14ac:dyDescent="0.25">
      <c r="D174"/>
      <c r="E174"/>
      <c r="P174"/>
      <c r="Q174"/>
    </row>
    <row r="175" spans="4:17" x14ac:dyDescent="0.25">
      <c r="D175"/>
      <c r="E175"/>
      <c r="P175"/>
      <c r="Q175"/>
    </row>
    <row r="176" spans="4:17" x14ac:dyDescent="0.25">
      <c r="D176"/>
      <c r="E176"/>
      <c r="P176"/>
      <c r="Q176"/>
    </row>
    <row r="177" spans="4:17" x14ac:dyDescent="0.25">
      <c r="D177"/>
      <c r="E177"/>
      <c r="P177"/>
      <c r="Q177"/>
    </row>
    <row r="178" spans="4:17" x14ac:dyDescent="0.25">
      <c r="D178"/>
      <c r="E178"/>
      <c r="P178"/>
      <c r="Q178"/>
    </row>
    <row r="179" spans="4:17" x14ac:dyDescent="0.25">
      <c r="D179"/>
      <c r="E179"/>
      <c r="P179"/>
      <c r="Q179"/>
    </row>
    <row r="180" spans="4:17" x14ac:dyDescent="0.25">
      <c r="D180"/>
      <c r="E180"/>
      <c r="P180"/>
      <c r="Q180"/>
    </row>
    <row r="181" spans="4:17" x14ac:dyDescent="0.25">
      <c r="D181"/>
      <c r="E181"/>
      <c r="P181"/>
      <c r="Q181"/>
    </row>
    <row r="182" spans="4:17" x14ac:dyDescent="0.25">
      <c r="D182"/>
      <c r="E182"/>
      <c r="P182"/>
      <c r="Q182"/>
    </row>
    <row r="183" spans="4:17" x14ac:dyDescent="0.25">
      <c r="D183"/>
      <c r="E183"/>
      <c r="P183"/>
      <c r="Q183"/>
    </row>
    <row r="184" spans="4:17" x14ac:dyDescent="0.25">
      <c r="D184"/>
      <c r="E184"/>
      <c r="P184"/>
      <c r="Q184"/>
    </row>
    <row r="185" spans="4:17" x14ac:dyDescent="0.25">
      <c r="D185"/>
      <c r="E185"/>
      <c r="P185"/>
      <c r="Q185"/>
    </row>
    <row r="186" spans="4:17" x14ac:dyDescent="0.25">
      <c r="D186"/>
      <c r="E186"/>
      <c r="P186"/>
      <c r="Q186"/>
    </row>
    <row r="187" spans="4:17" x14ac:dyDescent="0.25">
      <c r="D187"/>
      <c r="E187"/>
      <c r="P187"/>
      <c r="Q187"/>
    </row>
    <row r="188" spans="4:17" x14ac:dyDescent="0.25">
      <c r="D188"/>
      <c r="E188"/>
      <c r="P188"/>
      <c r="Q188"/>
    </row>
    <row r="189" spans="4:17" x14ac:dyDescent="0.25">
      <c r="D189"/>
      <c r="E189"/>
      <c r="P189"/>
      <c r="Q189"/>
    </row>
    <row r="190" spans="4:17" x14ac:dyDescent="0.25">
      <c r="D190"/>
      <c r="E190"/>
      <c r="P190"/>
      <c r="Q190"/>
    </row>
    <row r="191" spans="4:17" x14ac:dyDescent="0.25">
      <c r="D191"/>
      <c r="E191"/>
      <c r="P191"/>
      <c r="Q191"/>
    </row>
    <row r="192" spans="4:17" x14ac:dyDescent="0.25">
      <c r="D192"/>
      <c r="E192"/>
      <c r="P192"/>
      <c r="Q192"/>
    </row>
    <row r="193" spans="4:17" x14ac:dyDescent="0.25">
      <c r="D193"/>
      <c r="E193"/>
      <c r="P193"/>
      <c r="Q193"/>
    </row>
    <row r="194" spans="4:17" x14ac:dyDescent="0.25">
      <c r="D194"/>
      <c r="E194"/>
      <c r="P194"/>
      <c r="Q194"/>
    </row>
    <row r="195" spans="4:17" x14ac:dyDescent="0.25">
      <c r="D195"/>
      <c r="E195"/>
      <c r="P195"/>
      <c r="Q195"/>
    </row>
    <row r="196" spans="4:17" x14ac:dyDescent="0.25">
      <c r="D196"/>
      <c r="E196"/>
      <c r="P196"/>
      <c r="Q196"/>
    </row>
    <row r="197" spans="4:17" x14ac:dyDescent="0.25">
      <c r="D197"/>
      <c r="E197"/>
      <c r="P197"/>
      <c r="Q197"/>
    </row>
    <row r="198" spans="4:17" x14ac:dyDescent="0.25">
      <c r="D198"/>
      <c r="E198"/>
      <c r="P198"/>
      <c r="Q198"/>
    </row>
    <row r="199" spans="4:17" x14ac:dyDescent="0.25">
      <c r="D199"/>
      <c r="E199"/>
      <c r="P199"/>
      <c r="Q199"/>
    </row>
    <row r="200" spans="4:17" x14ac:dyDescent="0.25">
      <c r="D200"/>
      <c r="E200"/>
      <c r="P200"/>
      <c r="Q200"/>
    </row>
    <row r="201" spans="4:17" x14ac:dyDescent="0.25">
      <c r="D201"/>
      <c r="E201"/>
      <c r="P201"/>
      <c r="Q201"/>
    </row>
    <row r="202" spans="4:17" x14ac:dyDescent="0.25">
      <c r="D202"/>
      <c r="E202"/>
      <c r="P202"/>
      <c r="Q202"/>
    </row>
    <row r="203" spans="4:17" x14ac:dyDescent="0.25">
      <c r="D203"/>
      <c r="E203"/>
      <c r="P203"/>
      <c r="Q203"/>
    </row>
    <row r="204" spans="4:17" x14ac:dyDescent="0.25">
      <c r="D204"/>
      <c r="E204"/>
      <c r="P204"/>
      <c r="Q204"/>
    </row>
    <row r="205" spans="4:17" x14ac:dyDescent="0.25">
      <c r="D205"/>
      <c r="E205"/>
      <c r="P205"/>
      <c r="Q205"/>
    </row>
    <row r="206" spans="4:17" x14ac:dyDescent="0.25">
      <c r="D206"/>
      <c r="E206"/>
      <c r="P206"/>
      <c r="Q206"/>
    </row>
    <row r="207" spans="4:17" x14ac:dyDescent="0.25">
      <c r="D207"/>
      <c r="E207"/>
      <c r="P207"/>
      <c r="Q207"/>
    </row>
    <row r="208" spans="4:17" x14ac:dyDescent="0.25">
      <c r="D208"/>
      <c r="E208"/>
      <c r="P208"/>
      <c r="Q208"/>
    </row>
    <row r="209" spans="4:17" x14ac:dyDescent="0.25">
      <c r="D209"/>
      <c r="E209"/>
      <c r="P209"/>
      <c r="Q209"/>
    </row>
    <row r="210" spans="4:17" x14ac:dyDescent="0.25">
      <c r="D210"/>
      <c r="E210"/>
      <c r="P210"/>
      <c r="Q210"/>
    </row>
    <row r="211" spans="4:17" x14ac:dyDescent="0.25">
      <c r="D211"/>
      <c r="E211"/>
      <c r="P211"/>
      <c r="Q211"/>
    </row>
    <row r="212" spans="4:17" x14ac:dyDescent="0.25">
      <c r="D212"/>
      <c r="E212"/>
      <c r="P212"/>
      <c r="Q212"/>
    </row>
    <row r="213" spans="4:17" x14ac:dyDescent="0.25">
      <c r="D213"/>
      <c r="E213"/>
      <c r="P213"/>
      <c r="Q213"/>
    </row>
    <row r="214" spans="4:17" x14ac:dyDescent="0.25">
      <c r="D214"/>
      <c r="E214"/>
      <c r="P214"/>
      <c r="Q214"/>
    </row>
    <row r="215" spans="4:17" x14ac:dyDescent="0.25">
      <c r="D215"/>
      <c r="E215"/>
      <c r="P215"/>
      <c r="Q215"/>
    </row>
    <row r="216" spans="4:17" x14ac:dyDescent="0.25">
      <c r="D216"/>
      <c r="E216"/>
      <c r="P216"/>
      <c r="Q216"/>
    </row>
    <row r="217" spans="4:17" x14ac:dyDescent="0.25">
      <c r="D217"/>
      <c r="E217"/>
      <c r="P217"/>
      <c r="Q217"/>
    </row>
    <row r="218" spans="4:17" x14ac:dyDescent="0.25">
      <c r="D218"/>
      <c r="E218"/>
      <c r="P218"/>
      <c r="Q218"/>
    </row>
    <row r="219" spans="4:17" x14ac:dyDescent="0.25">
      <c r="D219"/>
      <c r="E219"/>
      <c r="P219"/>
      <c r="Q219"/>
    </row>
    <row r="220" spans="4:17" x14ac:dyDescent="0.25">
      <c r="D220"/>
      <c r="E220"/>
      <c r="P220"/>
      <c r="Q220"/>
    </row>
    <row r="221" spans="4:17" x14ac:dyDescent="0.25">
      <c r="D221"/>
      <c r="E221"/>
      <c r="P221"/>
      <c r="Q221"/>
    </row>
    <row r="222" spans="4:17" x14ac:dyDescent="0.25">
      <c r="D222"/>
      <c r="E222"/>
      <c r="P222"/>
      <c r="Q222"/>
    </row>
    <row r="223" spans="4:17" x14ac:dyDescent="0.25">
      <c r="D223"/>
      <c r="E223"/>
      <c r="P223"/>
      <c r="Q223"/>
    </row>
    <row r="224" spans="4:17" x14ac:dyDescent="0.25">
      <c r="D224"/>
      <c r="E224"/>
      <c r="P224"/>
      <c r="Q224"/>
    </row>
    <row r="225" spans="4:17" x14ac:dyDescent="0.25">
      <c r="D225"/>
      <c r="E225"/>
      <c r="P225"/>
      <c r="Q225"/>
    </row>
    <row r="226" spans="4:17" x14ac:dyDescent="0.25">
      <c r="D226"/>
      <c r="E226"/>
      <c r="P226"/>
      <c r="Q226"/>
    </row>
    <row r="227" spans="4:17" x14ac:dyDescent="0.25">
      <c r="D227"/>
      <c r="E227"/>
      <c r="P227"/>
      <c r="Q227"/>
    </row>
    <row r="228" spans="4:17" x14ac:dyDescent="0.25">
      <c r="D228"/>
      <c r="E228"/>
      <c r="P228"/>
      <c r="Q228"/>
    </row>
    <row r="229" spans="4:17" x14ac:dyDescent="0.25">
      <c r="D229"/>
      <c r="E229"/>
      <c r="P229"/>
      <c r="Q229"/>
    </row>
    <row r="230" spans="4:17" x14ac:dyDescent="0.25">
      <c r="D230"/>
      <c r="E230"/>
      <c r="P230"/>
      <c r="Q230"/>
    </row>
    <row r="231" spans="4:17" x14ac:dyDescent="0.25">
      <c r="D231"/>
      <c r="E231"/>
      <c r="P231"/>
      <c r="Q231"/>
    </row>
    <row r="232" spans="4:17" x14ac:dyDescent="0.25">
      <c r="D232"/>
      <c r="E232"/>
      <c r="P232"/>
      <c r="Q232"/>
    </row>
    <row r="233" spans="4:17" x14ac:dyDescent="0.25">
      <c r="D233"/>
      <c r="E233"/>
      <c r="P233"/>
      <c r="Q233"/>
    </row>
    <row r="234" spans="4:17" x14ac:dyDescent="0.25">
      <c r="D234"/>
      <c r="E234"/>
      <c r="P234"/>
      <c r="Q234"/>
    </row>
    <row r="235" spans="4:17" x14ac:dyDescent="0.25">
      <c r="D235"/>
      <c r="E235"/>
      <c r="P235"/>
      <c r="Q235"/>
    </row>
    <row r="236" spans="4:17" x14ac:dyDescent="0.25">
      <c r="D236"/>
      <c r="E236"/>
      <c r="P236"/>
      <c r="Q236"/>
    </row>
    <row r="237" spans="4:17" x14ac:dyDescent="0.25">
      <c r="D237"/>
      <c r="E237"/>
      <c r="P237"/>
      <c r="Q237"/>
    </row>
    <row r="238" spans="4:17" x14ac:dyDescent="0.25">
      <c r="D238"/>
      <c r="E238"/>
      <c r="P238"/>
      <c r="Q238"/>
    </row>
    <row r="239" spans="4:17" x14ac:dyDescent="0.25">
      <c r="D239"/>
      <c r="E239"/>
      <c r="P239"/>
      <c r="Q239"/>
    </row>
    <row r="240" spans="4:17" x14ac:dyDescent="0.25">
      <c r="D240"/>
      <c r="E240"/>
      <c r="P240"/>
      <c r="Q240"/>
    </row>
    <row r="241" spans="4:17" x14ac:dyDescent="0.25">
      <c r="D241"/>
      <c r="E241"/>
      <c r="P241"/>
      <c r="Q241"/>
    </row>
    <row r="242" spans="4:17" x14ac:dyDescent="0.25">
      <c r="D242"/>
      <c r="E242"/>
      <c r="P242"/>
      <c r="Q242"/>
    </row>
    <row r="243" spans="4:17" x14ac:dyDescent="0.25">
      <c r="D243"/>
      <c r="E243"/>
      <c r="P243"/>
      <c r="Q243"/>
    </row>
    <row r="244" spans="4:17" x14ac:dyDescent="0.25">
      <c r="D244"/>
      <c r="E244"/>
      <c r="P244"/>
      <c r="Q244"/>
    </row>
    <row r="245" spans="4:17" x14ac:dyDescent="0.25">
      <c r="D245"/>
      <c r="E245"/>
      <c r="P245"/>
      <c r="Q245"/>
    </row>
    <row r="246" spans="4:17" x14ac:dyDescent="0.25">
      <c r="D246"/>
      <c r="E246"/>
      <c r="P246"/>
      <c r="Q246"/>
    </row>
    <row r="247" spans="4:17" x14ac:dyDescent="0.25">
      <c r="D247"/>
      <c r="E247"/>
      <c r="P247"/>
      <c r="Q247"/>
    </row>
    <row r="248" spans="4:17" x14ac:dyDescent="0.25">
      <c r="D248"/>
      <c r="E248"/>
      <c r="P248"/>
      <c r="Q248"/>
    </row>
    <row r="249" spans="4:17" x14ac:dyDescent="0.25">
      <c r="D249"/>
      <c r="E249"/>
      <c r="P249"/>
      <c r="Q249"/>
    </row>
    <row r="250" spans="4:17" x14ac:dyDescent="0.25">
      <c r="D250"/>
      <c r="E250"/>
      <c r="P250"/>
      <c r="Q250"/>
    </row>
    <row r="251" spans="4:17" x14ac:dyDescent="0.25">
      <c r="D251"/>
      <c r="E251"/>
      <c r="P251"/>
      <c r="Q251"/>
    </row>
    <row r="252" spans="4:17" x14ac:dyDescent="0.25">
      <c r="D252"/>
      <c r="E252"/>
      <c r="P252"/>
      <c r="Q252"/>
    </row>
    <row r="253" spans="4:17" x14ac:dyDescent="0.25">
      <c r="D253"/>
      <c r="E253"/>
      <c r="P253"/>
      <c r="Q253"/>
    </row>
    <row r="254" spans="4:17" x14ac:dyDescent="0.25">
      <c r="D254"/>
      <c r="E254"/>
      <c r="P254"/>
      <c r="Q254"/>
    </row>
    <row r="255" spans="4:17" x14ac:dyDescent="0.25">
      <c r="D255"/>
      <c r="E255"/>
      <c r="P255"/>
      <c r="Q255"/>
    </row>
    <row r="256" spans="4:17" x14ac:dyDescent="0.25">
      <c r="D256"/>
      <c r="E256"/>
      <c r="P256"/>
      <c r="Q256"/>
    </row>
    <row r="257" spans="4:17" x14ac:dyDescent="0.25">
      <c r="D257"/>
      <c r="E257"/>
      <c r="P257"/>
      <c r="Q257"/>
    </row>
    <row r="258" spans="4:17" x14ac:dyDescent="0.25">
      <c r="D258"/>
      <c r="E258"/>
      <c r="P258"/>
      <c r="Q258"/>
    </row>
    <row r="259" spans="4:17" x14ac:dyDescent="0.25">
      <c r="D259"/>
      <c r="E259"/>
      <c r="P259"/>
      <c r="Q259"/>
    </row>
    <row r="260" spans="4:17" x14ac:dyDescent="0.25">
      <c r="D260"/>
      <c r="E260"/>
      <c r="P260"/>
      <c r="Q260"/>
    </row>
    <row r="261" spans="4:17" x14ac:dyDescent="0.25">
      <c r="D261"/>
      <c r="E261"/>
      <c r="P261"/>
      <c r="Q261"/>
    </row>
    <row r="262" spans="4:17" x14ac:dyDescent="0.25">
      <c r="D262"/>
      <c r="E262"/>
      <c r="P262"/>
      <c r="Q262"/>
    </row>
    <row r="263" spans="4:17" x14ac:dyDescent="0.25">
      <c r="D263"/>
      <c r="E263"/>
      <c r="P263"/>
      <c r="Q263"/>
    </row>
    <row r="264" spans="4:17" x14ac:dyDescent="0.25">
      <c r="D264"/>
      <c r="E264"/>
      <c r="P264"/>
      <c r="Q264"/>
    </row>
    <row r="265" spans="4:17" x14ac:dyDescent="0.25">
      <c r="D265"/>
      <c r="E265"/>
      <c r="P265"/>
      <c r="Q265"/>
    </row>
    <row r="266" spans="4:17" x14ac:dyDescent="0.25">
      <c r="D266"/>
      <c r="E266"/>
      <c r="P266"/>
      <c r="Q266"/>
    </row>
    <row r="267" spans="4:17" x14ac:dyDescent="0.25">
      <c r="D267"/>
      <c r="E267"/>
      <c r="P267"/>
      <c r="Q267"/>
    </row>
    <row r="268" spans="4:17" x14ac:dyDescent="0.25">
      <c r="D268"/>
      <c r="E268"/>
      <c r="P268"/>
      <c r="Q268"/>
    </row>
    <row r="269" spans="4:17" x14ac:dyDescent="0.25">
      <c r="D269"/>
      <c r="E269"/>
      <c r="P269"/>
      <c r="Q269"/>
    </row>
    <row r="270" spans="4:17" x14ac:dyDescent="0.25">
      <c r="D270"/>
      <c r="E270"/>
      <c r="P270"/>
      <c r="Q270"/>
    </row>
    <row r="271" spans="4:17" x14ac:dyDescent="0.25">
      <c r="D271"/>
      <c r="E271"/>
      <c r="P271"/>
      <c r="Q271"/>
    </row>
    <row r="272" spans="4:17" x14ac:dyDescent="0.25">
      <c r="D272"/>
      <c r="E272"/>
      <c r="P272"/>
      <c r="Q272"/>
    </row>
    <row r="273" spans="4:17" x14ac:dyDescent="0.25">
      <c r="D273"/>
      <c r="E273"/>
      <c r="P273"/>
      <c r="Q273"/>
    </row>
    <row r="274" spans="4:17" x14ac:dyDescent="0.25">
      <c r="D274"/>
      <c r="E274"/>
      <c r="P274"/>
      <c r="Q274"/>
    </row>
    <row r="275" spans="4:17" x14ac:dyDescent="0.25">
      <c r="D275"/>
      <c r="E275"/>
      <c r="P275"/>
      <c r="Q275"/>
    </row>
    <row r="276" spans="4:17" x14ac:dyDescent="0.25">
      <c r="D276"/>
      <c r="E276"/>
      <c r="P276"/>
      <c r="Q276"/>
    </row>
    <row r="277" spans="4:17" x14ac:dyDescent="0.25">
      <c r="D277"/>
      <c r="E277"/>
      <c r="P277"/>
      <c r="Q277"/>
    </row>
    <row r="278" spans="4:17" x14ac:dyDescent="0.25">
      <c r="D278"/>
      <c r="E278"/>
      <c r="P278"/>
      <c r="Q278"/>
    </row>
    <row r="279" spans="4:17" x14ac:dyDescent="0.25">
      <c r="D279"/>
      <c r="E279"/>
      <c r="P279"/>
      <c r="Q279"/>
    </row>
    <row r="280" spans="4:17" x14ac:dyDescent="0.25">
      <c r="D280"/>
      <c r="E280"/>
      <c r="P280"/>
      <c r="Q280"/>
    </row>
    <row r="281" spans="4:17" x14ac:dyDescent="0.25">
      <c r="D281"/>
      <c r="E281"/>
      <c r="P281"/>
      <c r="Q281"/>
    </row>
    <row r="282" spans="4:17" x14ac:dyDescent="0.25">
      <c r="D282"/>
      <c r="E282"/>
      <c r="P282"/>
      <c r="Q282"/>
    </row>
    <row r="283" spans="4:17" x14ac:dyDescent="0.25">
      <c r="D283"/>
      <c r="E283"/>
      <c r="P283"/>
      <c r="Q283"/>
    </row>
    <row r="284" spans="4:17" x14ac:dyDescent="0.25">
      <c r="D284"/>
      <c r="E284"/>
      <c r="P284"/>
      <c r="Q284"/>
    </row>
    <row r="285" spans="4:17" x14ac:dyDescent="0.25">
      <c r="D285"/>
      <c r="E285"/>
      <c r="P285"/>
      <c r="Q285"/>
    </row>
    <row r="286" spans="4:17" x14ac:dyDescent="0.25">
      <c r="D286"/>
      <c r="E286"/>
      <c r="P286"/>
      <c r="Q286"/>
    </row>
    <row r="287" spans="4:17" x14ac:dyDescent="0.25">
      <c r="D287"/>
      <c r="E287"/>
      <c r="P287"/>
      <c r="Q287"/>
    </row>
    <row r="288" spans="4:17" x14ac:dyDescent="0.25">
      <c r="D288"/>
      <c r="E288"/>
      <c r="P288"/>
      <c r="Q288"/>
    </row>
    <row r="289" spans="4:17" x14ac:dyDescent="0.25">
      <c r="D289"/>
      <c r="E289"/>
      <c r="P289"/>
      <c r="Q289"/>
    </row>
    <row r="290" spans="4:17" x14ac:dyDescent="0.25">
      <c r="D290"/>
      <c r="E290"/>
      <c r="P290"/>
      <c r="Q290"/>
    </row>
    <row r="291" spans="4:17" x14ac:dyDescent="0.25">
      <c r="D291"/>
      <c r="E291"/>
      <c r="P291"/>
      <c r="Q291"/>
    </row>
    <row r="292" spans="4:17" x14ac:dyDescent="0.25">
      <c r="D292"/>
      <c r="E292"/>
      <c r="P292"/>
      <c r="Q292"/>
    </row>
    <row r="293" spans="4:17" x14ac:dyDescent="0.25">
      <c r="D293"/>
      <c r="E293"/>
      <c r="P293"/>
      <c r="Q293"/>
    </row>
    <row r="294" spans="4:17" x14ac:dyDescent="0.25">
      <c r="D294"/>
      <c r="E294"/>
      <c r="P294"/>
      <c r="Q294"/>
    </row>
    <row r="295" spans="4:17" x14ac:dyDescent="0.25">
      <c r="D295"/>
      <c r="E295"/>
      <c r="P295"/>
      <c r="Q295"/>
    </row>
    <row r="296" spans="4:17" x14ac:dyDescent="0.25">
      <c r="D296"/>
      <c r="E296"/>
      <c r="P296"/>
      <c r="Q296"/>
    </row>
    <row r="297" spans="4:17" x14ac:dyDescent="0.25">
      <c r="D297"/>
      <c r="E297"/>
      <c r="P297"/>
      <c r="Q297"/>
    </row>
    <row r="298" spans="4:17" x14ac:dyDescent="0.25">
      <c r="D298"/>
      <c r="E298"/>
      <c r="P298"/>
      <c r="Q298"/>
    </row>
    <row r="299" spans="4:17" x14ac:dyDescent="0.25">
      <c r="D299"/>
      <c r="E299"/>
      <c r="P299"/>
      <c r="Q299"/>
    </row>
    <row r="300" spans="4:17" x14ac:dyDescent="0.25">
      <c r="D300"/>
      <c r="E300"/>
      <c r="P300"/>
      <c r="Q300"/>
    </row>
    <row r="301" spans="4:17" x14ac:dyDescent="0.25">
      <c r="D301"/>
      <c r="E301"/>
      <c r="P301"/>
      <c r="Q301"/>
    </row>
    <row r="302" spans="4:17" x14ac:dyDescent="0.25">
      <c r="D302"/>
      <c r="E302"/>
      <c r="P302"/>
      <c r="Q302"/>
    </row>
    <row r="303" spans="4:17" x14ac:dyDescent="0.25">
      <c r="D303"/>
      <c r="E303"/>
      <c r="P303"/>
      <c r="Q303"/>
    </row>
    <row r="304" spans="4:17" x14ac:dyDescent="0.25">
      <c r="D304"/>
      <c r="E304"/>
      <c r="P304"/>
      <c r="Q304"/>
    </row>
    <row r="305" spans="4:17" x14ac:dyDescent="0.25">
      <c r="D305"/>
      <c r="E305"/>
      <c r="P305"/>
      <c r="Q305"/>
    </row>
    <row r="306" spans="4:17" x14ac:dyDescent="0.25">
      <c r="D306"/>
      <c r="E306"/>
      <c r="P306"/>
      <c r="Q306"/>
    </row>
    <row r="307" spans="4:17" x14ac:dyDescent="0.25">
      <c r="D307"/>
      <c r="E307"/>
      <c r="P307"/>
      <c r="Q307"/>
    </row>
    <row r="308" spans="4:17" x14ac:dyDescent="0.25">
      <c r="D308"/>
      <c r="E308"/>
      <c r="P308"/>
      <c r="Q308"/>
    </row>
    <row r="309" spans="4:17" x14ac:dyDescent="0.25">
      <c r="D309"/>
      <c r="E309"/>
      <c r="P309"/>
      <c r="Q309"/>
    </row>
    <row r="310" spans="4:17" x14ac:dyDescent="0.25">
      <c r="D310"/>
      <c r="E310"/>
      <c r="P310"/>
      <c r="Q310"/>
    </row>
    <row r="311" spans="4:17" x14ac:dyDescent="0.25">
      <c r="D311"/>
      <c r="E311"/>
      <c r="P311"/>
      <c r="Q311"/>
    </row>
    <row r="312" spans="4:17" x14ac:dyDescent="0.25">
      <c r="D312"/>
      <c r="E312"/>
      <c r="P312"/>
      <c r="Q312"/>
    </row>
    <row r="313" spans="4:17" x14ac:dyDescent="0.25">
      <c r="D313"/>
      <c r="E313"/>
      <c r="P313"/>
      <c r="Q313"/>
    </row>
    <row r="314" spans="4:17" x14ac:dyDescent="0.25">
      <c r="D314"/>
      <c r="E314"/>
      <c r="P314"/>
      <c r="Q314"/>
    </row>
    <row r="315" spans="4:17" x14ac:dyDescent="0.25">
      <c r="D315"/>
      <c r="E315"/>
      <c r="P315"/>
      <c r="Q315"/>
    </row>
    <row r="316" spans="4:17" x14ac:dyDescent="0.25">
      <c r="D316"/>
      <c r="E316"/>
      <c r="P316"/>
      <c r="Q316"/>
    </row>
    <row r="317" spans="4:17" x14ac:dyDescent="0.25">
      <c r="D317"/>
      <c r="E317"/>
      <c r="P317"/>
      <c r="Q317"/>
    </row>
    <row r="318" spans="4:17" x14ac:dyDescent="0.25">
      <c r="D318"/>
      <c r="E318"/>
      <c r="P318"/>
      <c r="Q318"/>
    </row>
    <row r="319" spans="4:17" x14ac:dyDescent="0.25">
      <c r="D319"/>
      <c r="E319"/>
      <c r="P319"/>
      <c r="Q319"/>
    </row>
    <row r="320" spans="4:17" x14ac:dyDescent="0.25">
      <c r="D320"/>
      <c r="E320"/>
      <c r="P320"/>
      <c r="Q320"/>
    </row>
    <row r="321" spans="4:17" x14ac:dyDescent="0.25">
      <c r="D321"/>
      <c r="E321"/>
      <c r="P321"/>
      <c r="Q321"/>
    </row>
    <row r="322" spans="4:17" x14ac:dyDescent="0.25">
      <c r="D322"/>
      <c r="E322"/>
      <c r="P322"/>
      <c r="Q322"/>
    </row>
    <row r="323" spans="4:17" x14ac:dyDescent="0.25">
      <c r="D323"/>
      <c r="E323"/>
      <c r="P323"/>
      <c r="Q323"/>
    </row>
    <row r="324" spans="4:17" x14ac:dyDescent="0.25">
      <c r="D324"/>
      <c r="E324"/>
      <c r="P324"/>
      <c r="Q324"/>
    </row>
    <row r="325" spans="4:17" x14ac:dyDescent="0.25">
      <c r="D325"/>
      <c r="E325"/>
      <c r="P325"/>
      <c r="Q325"/>
    </row>
    <row r="326" spans="4:17" x14ac:dyDescent="0.25">
      <c r="D326"/>
      <c r="E326"/>
      <c r="P326"/>
      <c r="Q326"/>
    </row>
    <row r="327" spans="4:17" x14ac:dyDescent="0.25">
      <c r="D327"/>
      <c r="E327"/>
      <c r="P327"/>
      <c r="Q327"/>
    </row>
    <row r="328" spans="4:17" x14ac:dyDescent="0.25">
      <c r="D328"/>
      <c r="E328"/>
      <c r="P328"/>
      <c r="Q328"/>
    </row>
    <row r="329" spans="4:17" x14ac:dyDescent="0.25">
      <c r="D329"/>
      <c r="E329"/>
      <c r="P329"/>
      <c r="Q329"/>
    </row>
    <row r="330" spans="4:17" x14ac:dyDescent="0.25">
      <c r="D330"/>
      <c r="E330"/>
      <c r="P330"/>
      <c r="Q330"/>
    </row>
    <row r="331" spans="4:17" x14ac:dyDescent="0.25">
      <c r="D331"/>
      <c r="E331"/>
      <c r="P331"/>
      <c r="Q331"/>
    </row>
    <row r="332" spans="4:17" x14ac:dyDescent="0.25">
      <c r="D332"/>
      <c r="E332"/>
      <c r="P332"/>
      <c r="Q332"/>
    </row>
    <row r="333" spans="4:17" x14ac:dyDescent="0.25">
      <c r="D333"/>
      <c r="E333"/>
      <c r="P333"/>
      <c r="Q333"/>
    </row>
    <row r="334" spans="4:17" x14ac:dyDescent="0.25">
      <c r="D334"/>
      <c r="E334"/>
      <c r="P334"/>
      <c r="Q334"/>
    </row>
    <row r="335" spans="4:17" x14ac:dyDescent="0.25">
      <c r="D335"/>
      <c r="E335"/>
      <c r="P335"/>
      <c r="Q335"/>
    </row>
    <row r="336" spans="4:17" x14ac:dyDescent="0.25">
      <c r="D336"/>
      <c r="E336"/>
      <c r="P336"/>
      <c r="Q336"/>
    </row>
    <row r="337" spans="4:17" x14ac:dyDescent="0.25">
      <c r="D337"/>
      <c r="E337"/>
      <c r="P337"/>
      <c r="Q337"/>
    </row>
    <row r="338" spans="4:17" x14ac:dyDescent="0.25">
      <c r="D338"/>
      <c r="E338"/>
      <c r="P338"/>
      <c r="Q338"/>
    </row>
    <row r="339" spans="4:17" x14ac:dyDescent="0.25">
      <c r="D339"/>
      <c r="E339"/>
      <c r="P339"/>
      <c r="Q339"/>
    </row>
    <row r="340" spans="4:17" x14ac:dyDescent="0.25">
      <c r="D340"/>
      <c r="E340"/>
      <c r="P340"/>
      <c r="Q340"/>
    </row>
    <row r="341" spans="4:17" x14ac:dyDescent="0.25">
      <c r="D341"/>
      <c r="E341"/>
      <c r="P341"/>
      <c r="Q341"/>
    </row>
    <row r="342" spans="4:17" x14ac:dyDescent="0.25">
      <c r="D342"/>
      <c r="E342"/>
      <c r="P342"/>
      <c r="Q342"/>
    </row>
    <row r="343" spans="4:17" x14ac:dyDescent="0.25">
      <c r="D343"/>
      <c r="E343"/>
      <c r="P343"/>
      <c r="Q343"/>
    </row>
    <row r="344" spans="4:17" x14ac:dyDescent="0.25">
      <c r="D344"/>
      <c r="E344"/>
      <c r="P344"/>
      <c r="Q344"/>
    </row>
    <row r="345" spans="4:17" x14ac:dyDescent="0.25">
      <c r="D345"/>
      <c r="E345"/>
      <c r="P345"/>
      <c r="Q345"/>
    </row>
    <row r="346" spans="4:17" x14ac:dyDescent="0.25">
      <c r="D346"/>
      <c r="E346"/>
      <c r="P346"/>
      <c r="Q346"/>
    </row>
    <row r="347" spans="4:17" x14ac:dyDescent="0.25">
      <c r="D347"/>
      <c r="E347"/>
      <c r="P347"/>
      <c r="Q347"/>
    </row>
    <row r="348" spans="4:17" x14ac:dyDescent="0.25">
      <c r="D348"/>
      <c r="E348"/>
      <c r="P348"/>
      <c r="Q348"/>
    </row>
    <row r="349" spans="4:17" x14ac:dyDescent="0.25">
      <c r="D349"/>
      <c r="E349"/>
      <c r="P349"/>
      <c r="Q349"/>
    </row>
    <row r="350" spans="4:17" x14ac:dyDescent="0.25">
      <c r="D350"/>
      <c r="E350"/>
      <c r="P350"/>
      <c r="Q350"/>
    </row>
    <row r="351" spans="4:17" x14ac:dyDescent="0.25">
      <c r="D351"/>
      <c r="E351"/>
      <c r="P351"/>
      <c r="Q351"/>
    </row>
    <row r="352" spans="4:17" x14ac:dyDescent="0.25">
      <c r="D352"/>
      <c r="E352"/>
      <c r="P352"/>
      <c r="Q352"/>
    </row>
    <row r="353" spans="4:17" x14ac:dyDescent="0.25">
      <c r="D353"/>
      <c r="E353"/>
      <c r="P353"/>
      <c r="Q353"/>
    </row>
    <row r="354" spans="4:17" x14ac:dyDescent="0.25">
      <c r="D354"/>
      <c r="E354"/>
      <c r="P354"/>
      <c r="Q354"/>
    </row>
    <row r="355" spans="4:17" x14ac:dyDescent="0.25">
      <c r="D355"/>
      <c r="E355"/>
      <c r="P355"/>
      <c r="Q355"/>
    </row>
    <row r="356" spans="4:17" x14ac:dyDescent="0.25">
      <c r="D356"/>
      <c r="E356"/>
      <c r="P356"/>
      <c r="Q356"/>
    </row>
    <row r="357" spans="4:17" x14ac:dyDescent="0.25">
      <c r="D357"/>
      <c r="E357"/>
      <c r="P357"/>
      <c r="Q357"/>
    </row>
    <row r="358" spans="4:17" x14ac:dyDescent="0.25">
      <c r="D358"/>
      <c r="E358"/>
      <c r="P358"/>
      <c r="Q358"/>
    </row>
    <row r="359" spans="4:17" x14ac:dyDescent="0.25">
      <c r="D359"/>
      <c r="E359"/>
      <c r="P359"/>
      <c r="Q359"/>
    </row>
    <row r="360" spans="4:17" x14ac:dyDescent="0.25">
      <c r="D360"/>
      <c r="E360"/>
      <c r="P360"/>
      <c r="Q360"/>
    </row>
    <row r="361" spans="4:17" x14ac:dyDescent="0.25">
      <c r="D361"/>
      <c r="E361"/>
      <c r="P361"/>
      <c r="Q361"/>
    </row>
    <row r="362" spans="4:17" x14ac:dyDescent="0.25">
      <c r="D362"/>
      <c r="E362"/>
      <c r="P362"/>
      <c r="Q362"/>
    </row>
    <row r="363" spans="4:17" x14ac:dyDescent="0.25">
      <c r="D363"/>
      <c r="E363"/>
      <c r="P363"/>
      <c r="Q363"/>
    </row>
    <row r="364" spans="4:17" x14ac:dyDescent="0.25">
      <c r="D364"/>
      <c r="E364"/>
      <c r="P364"/>
      <c r="Q364"/>
    </row>
    <row r="365" spans="4:17" x14ac:dyDescent="0.25">
      <c r="D365"/>
      <c r="E365"/>
      <c r="P365"/>
      <c r="Q365"/>
    </row>
    <row r="366" spans="4:17" x14ac:dyDescent="0.25">
      <c r="D366"/>
      <c r="E366"/>
      <c r="P366"/>
      <c r="Q366"/>
    </row>
    <row r="367" spans="4:17" x14ac:dyDescent="0.25">
      <c r="D367"/>
      <c r="E367"/>
      <c r="P367"/>
      <c r="Q367"/>
    </row>
    <row r="368" spans="4:17" x14ac:dyDescent="0.25">
      <c r="D368"/>
      <c r="E368"/>
      <c r="P368"/>
      <c r="Q368"/>
    </row>
    <row r="369" spans="4:17" x14ac:dyDescent="0.25">
      <c r="D369"/>
      <c r="E369"/>
      <c r="P369"/>
      <c r="Q369"/>
    </row>
    <row r="370" spans="4:17" x14ac:dyDescent="0.25">
      <c r="D370"/>
      <c r="E370"/>
      <c r="P370"/>
      <c r="Q370"/>
    </row>
    <row r="371" spans="4:17" x14ac:dyDescent="0.25">
      <c r="D371"/>
      <c r="E371"/>
      <c r="P371"/>
      <c r="Q371"/>
    </row>
    <row r="372" spans="4:17" x14ac:dyDescent="0.25">
      <c r="D372"/>
      <c r="E372"/>
      <c r="P372"/>
      <c r="Q372"/>
    </row>
    <row r="373" spans="4:17" x14ac:dyDescent="0.25">
      <c r="D373"/>
      <c r="E373"/>
      <c r="P373"/>
      <c r="Q373"/>
    </row>
    <row r="374" spans="4:17" x14ac:dyDescent="0.25">
      <c r="D374"/>
      <c r="E374"/>
      <c r="P374"/>
      <c r="Q374"/>
    </row>
    <row r="375" spans="4:17" x14ac:dyDescent="0.25">
      <c r="D375"/>
      <c r="E375"/>
      <c r="P375"/>
      <c r="Q375"/>
    </row>
    <row r="376" spans="4:17" x14ac:dyDescent="0.25">
      <c r="D376"/>
      <c r="E376"/>
      <c r="P376"/>
      <c r="Q376"/>
    </row>
    <row r="377" spans="4:17" x14ac:dyDescent="0.25">
      <c r="D377"/>
      <c r="E377"/>
      <c r="P377"/>
      <c r="Q377"/>
    </row>
    <row r="378" spans="4:17" x14ac:dyDescent="0.25">
      <c r="D378"/>
      <c r="E378"/>
      <c r="P378"/>
      <c r="Q378"/>
    </row>
    <row r="379" spans="4:17" x14ac:dyDescent="0.25">
      <c r="D379"/>
      <c r="E379"/>
      <c r="P379"/>
      <c r="Q379"/>
    </row>
    <row r="380" spans="4:17" x14ac:dyDescent="0.25">
      <c r="D380"/>
      <c r="E380"/>
      <c r="P380"/>
      <c r="Q380"/>
    </row>
    <row r="381" spans="4:17" x14ac:dyDescent="0.25">
      <c r="D381"/>
      <c r="E381"/>
      <c r="P381"/>
      <c r="Q381"/>
    </row>
    <row r="382" spans="4:17" x14ac:dyDescent="0.25">
      <c r="D382"/>
      <c r="E382"/>
      <c r="P382"/>
      <c r="Q382"/>
    </row>
    <row r="383" spans="4:17" x14ac:dyDescent="0.25">
      <c r="D383"/>
      <c r="E383"/>
      <c r="P383"/>
      <c r="Q383"/>
    </row>
    <row r="384" spans="4:17" x14ac:dyDescent="0.25">
      <c r="D384"/>
      <c r="E384"/>
      <c r="P384"/>
      <c r="Q384"/>
    </row>
    <row r="385" spans="4:17" x14ac:dyDescent="0.25">
      <c r="D385"/>
      <c r="E385"/>
      <c r="P385"/>
      <c r="Q385"/>
    </row>
    <row r="386" spans="4:17" x14ac:dyDescent="0.25">
      <c r="D386"/>
      <c r="E386"/>
      <c r="P386"/>
      <c r="Q386"/>
    </row>
    <row r="387" spans="4:17" x14ac:dyDescent="0.25">
      <c r="D387"/>
      <c r="E387"/>
      <c r="P387"/>
      <c r="Q387"/>
    </row>
    <row r="388" spans="4:17" x14ac:dyDescent="0.25">
      <c r="D388"/>
      <c r="E388"/>
      <c r="P388"/>
      <c r="Q388"/>
    </row>
    <row r="389" spans="4:17" x14ac:dyDescent="0.25">
      <c r="D389"/>
      <c r="E389"/>
      <c r="P389"/>
      <c r="Q389"/>
    </row>
    <row r="390" spans="4:17" x14ac:dyDescent="0.25">
      <c r="D390"/>
      <c r="E390"/>
      <c r="P390"/>
      <c r="Q390"/>
    </row>
    <row r="391" spans="4:17" x14ac:dyDescent="0.25">
      <c r="D391"/>
      <c r="E391"/>
      <c r="P391"/>
      <c r="Q391"/>
    </row>
    <row r="392" spans="4:17" x14ac:dyDescent="0.25">
      <c r="D392"/>
      <c r="E392"/>
      <c r="P392"/>
      <c r="Q392"/>
    </row>
    <row r="393" spans="4:17" x14ac:dyDescent="0.25">
      <c r="D393"/>
      <c r="E393"/>
      <c r="P393"/>
      <c r="Q393"/>
    </row>
    <row r="394" spans="4:17" x14ac:dyDescent="0.25">
      <c r="D394"/>
      <c r="E394"/>
      <c r="P394"/>
      <c r="Q394"/>
    </row>
    <row r="395" spans="4:17" x14ac:dyDescent="0.25">
      <c r="D395"/>
      <c r="E395"/>
      <c r="P395"/>
      <c r="Q395"/>
    </row>
    <row r="396" spans="4:17" x14ac:dyDescent="0.25">
      <c r="D396"/>
      <c r="E396"/>
      <c r="P396"/>
      <c r="Q396"/>
    </row>
    <row r="397" spans="4:17" x14ac:dyDescent="0.25">
      <c r="D397"/>
      <c r="E397"/>
      <c r="P397"/>
      <c r="Q397"/>
    </row>
    <row r="398" spans="4:17" x14ac:dyDescent="0.25">
      <c r="D398"/>
      <c r="E398"/>
      <c r="P398"/>
      <c r="Q398"/>
    </row>
    <row r="399" spans="4:17" x14ac:dyDescent="0.25">
      <c r="D399"/>
      <c r="E399"/>
      <c r="P399"/>
      <c r="Q399"/>
    </row>
    <row r="400" spans="4:17" x14ac:dyDescent="0.25">
      <c r="D400"/>
      <c r="E400"/>
      <c r="P400"/>
      <c r="Q400"/>
    </row>
    <row r="401" spans="4:17" x14ac:dyDescent="0.25">
      <c r="D401"/>
      <c r="E401"/>
      <c r="P401"/>
      <c r="Q401"/>
    </row>
    <row r="402" spans="4:17" x14ac:dyDescent="0.25">
      <c r="D402"/>
      <c r="E402"/>
      <c r="P402"/>
      <c r="Q402"/>
    </row>
    <row r="403" spans="4:17" x14ac:dyDescent="0.25">
      <c r="D403"/>
      <c r="E403"/>
      <c r="P403"/>
      <c r="Q403"/>
    </row>
    <row r="404" spans="4:17" x14ac:dyDescent="0.25">
      <c r="D404"/>
      <c r="E404"/>
      <c r="P404"/>
      <c r="Q404"/>
    </row>
    <row r="405" spans="4:17" x14ac:dyDescent="0.25">
      <c r="D405"/>
      <c r="E405"/>
      <c r="P405"/>
      <c r="Q405"/>
    </row>
    <row r="406" spans="4:17" x14ac:dyDescent="0.25">
      <c r="D406"/>
      <c r="E406"/>
      <c r="P406"/>
      <c r="Q406"/>
    </row>
    <row r="407" spans="4:17" x14ac:dyDescent="0.25">
      <c r="D407"/>
      <c r="E407"/>
      <c r="P407"/>
      <c r="Q407"/>
    </row>
    <row r="408" spans="4:17" x14ac:dyDescent="0.25">
      <c r="D408"/>
      <c r="E408"/>
      <c r="P408"/>
      <c r="Q408"/>
    </row>
    <row r="409" spans="4:17" x14ac:dyDescent="0.25">
      <c r="D409"/>
      <c r="E409"/>
      <c r="P409"/>
      <c r="Q409"/>
    </row>
    <row r="410" spans="4:17" x14ac:dyDescent="0.25">
      <c r="D410"/>
      <c r="E410"/>
      <c r="P410"/>
      <c r="Q410"/>
    </row>
    <row r="411" spans="4:17" x14ac:dyDescent="0.25">
      <c r="D411"/>
      <c r="E411"/>
      <c r="P411"/>
      <c r="Q411"/>
    </row>
    <row r="412" spans="4:17" x14ac:dyDescent="0.25">
      <c r="D412"/>
      <c r="E412"/>
      <c r="P412"/>
      <c r="Q412"/>
    </row>
    <row r="413" spans="4:17" x14ac:dyDescent="0.25">
      <c r="D413"/>
      <c r="E413"/>
      <c r="P413"/>
      <c r="Q413"/>
    </row>
    <row r="414" spans="4:17" x14ac:dyDescent="0.25">
      <c r="D414"/>
      <c r="E414"/>
      <c r="P414"/>
      <c r="Q414"/>
    </row>
    <row r="415" spans="4:17" x14ac:dyDescent="0.25">
      <c r="D415"/>
      <c r="E415"/>
      <c r="P415"/>
      <c r="Q415"/>
    </row>
    <row r="416" spans="4:17" x14ac:dyDescent="0.25">
      <c r="D416"/>
      <c r="E416"/>
      <c r="P416"/>
      <c r="Q416"/>
    </row>
    <row r="417" spans="4:17" x14ac:dyDescent="0.25">
      <c r="D417"/>
      <c r="E417"/>
      <c r="P417"/>
      <c r="Q417"/>
    </row>
    <row r="418" spans="4:17" x14ac:dyDescent="0.25">
      <c r="D418"/>
      <c r="E418"/>
      <c r="P418"/>
      <c r="Q418"/>
    </row>
    <row r="419" spans="4:17" x14ac:dyDescent="0.25">
      <c r="D419"/>
      <c r="E419"/>
      <c r="P419"/>
      <c r="Q419"/>
    </row>
    <row r="420" spans="4:17" x14ac:dyDescent="0.25">
      <c r="D420"/>
      <c r="E420"/>
      <c r="P420"/>
      <c r="Q420"/>
    </row>
    <row r="421" spans="4:17" x14ac:dyDescent="0.25">
      <c r="D421"/>
      <c r="E421"/>
      <c r="P421"/>
      <c r="Q421"/>
    </row>
    <row r="422" spans="4:17" x14ac:dyDescent="0.25">
      <c r="D422"/>
      <c r="E422"/>
      <c r="P422"/>
      <c r="Q422"/>
    </row>
    <row r="423" spans="4:17" x14ac:dyDescent="0.25">
      <c r="D423"/>
      <c r="E423"/>
      <c r="P423"/>
      <c r="Q423"/>
    </row>
    <row r="424" spans="4:17" x14ac:dyDescent="0.25">
      <c r="D424"/>
      <c r="E424"/>
      <c r="P424"/>
      <c r="Q424"/>
    </row>
    <row r="425" spans="4:17" x14ac:dyDescent="0.25">
      <c r="D425"/>
      <c r="E425"/>
      <c r="P425"/>
      <c r="Q425"/>
    </row>
    <row r="426" spans="4:17" x14ac:dyDescent="0.25">
      <c r="D426"/>
      <c r="E426"/>
      <c r="P426"/>
      <c r="Q426"/>
    </row>
    <row r="427" spans="4:17" x14ac:dyDescent="0.25">
      <c r="D427"/>
      <c r="E427"/>
      <c r="P427"/>
      <c r="Q427"/>
    </row>
    <row r="428" spans="4:17" x14ac:dyDescent="0.25">
      <c r="D428"/>
      <c r="E428"/>
      <c r="P428"/>
      <c r="Q428"/>
    </row>
    <row r="429" spans="4:17" x14ac:dyDescent="0.25">
      <c r="D429"/>
      <c r="E429"/>
      <c r="P429"/>
      <c r="Q429"/>
    </row>
    <row r="430" spans="4:17" x14ac:dyDescent="0.25">
      <c r="D430"/>
      <c r="E430"/>
      <c r="P430"/>
      <c r="Q430"/>
    </row>
    <row r="431" spans="4:17" x14ac:dyDescent="0.25">
      <c r="D431"/>
      <c r="E431"/>
      <c r="P431"/>
      <c r="Q431"/>
    </row>
    <row r="432" spans="4:17" x14ac:dyDescent="0.25">
      <c r="D432"/>
      <c r="E432"/>
      <c r="P432"/>
      <c r="Q432"/>
    </row>
    <row r="433" spans="4:17" x14ac:dyDescent="0.25">
      <c r="D433"/>
      <c r="E433"/>
      <c r="P433"/>
      <c r="Q433"/>
    </row>
    <row r="434" spans="4:17" x14ac:dyDescent="0.25">
      <c r="D434"/>
      <c r="E434"/>
      <c r="P434"/>
      <c r="Q434"/>
    </row>
    <row r="435" spans="4:17" x14ac:dyDescent="0.25">
      <c r="D435"/>
      <c r="E435"/>
      <c r="P435"/>
      <c r="Q435"/>
    </row>
    <row r="436" spans="4:17" x14ac:dyDescent="0.25">
      <c r="D436"/>
      <c r="E436"/>
      <c r="P436"/>
      <c r="Q436"/>
    </row>
    <row r="437" spans="4:17" x14ac:dyDescent="0.25">
      <c r="D437"/>
      <c r="E437"/>
      <c r="P437"/>
      <c r="Q437"/>
    </row>
    <row r="438" spans="4:17" x14ac:dyDescent="0.25">
      <c r="D438"/>
      <c r="E438"/>
      <c r="P438"/>
      <c r="Q438"/>
    </row>
    <row r="439" spans="4:17" x14ac:dyDescent="0.25">
      <c r="D439"/>
      <c r="E439"/>
      <c r="P439"/>
      <c r="Q439"/>
    </row>
    <row r="440" spans="4:17" x14ac:dyDescent="0.25">
      <c r="D440"/>
      <c r="E440"/>
      <c r="P440"/>
      <c r="Q440"/>
    </row>
    <row r="441" spans="4:17" x14ac:dyDescent="0.25">
      <c r="D441"/>
      <c r="E441"/>
      <c r="P441"/>
      <c r="Q441"/>
    </row>
    <row r="442" spans="4:17" x14ac:dyDescent="0.25">
      <c r="D442"/>
      <c r="E442"/>
      <c r="P442"/>
      <c r="Q442"/>
    </row>
    <row r="443" spans="4:17" x14ac:dyDescent="0.25">
      <c r="D443"/>
      <c r="E443"/>
      <c r="P443"/>
      <c r="Q443"/>
    </row>
    <row r="444" spans="4:17" x14ac:dyDescent="0.25">
      <c r="D444"/>
      <c r="E444"/>
      <c r="P444"/>
      <c r="Q444"/>
    </row>
    <row r="445" spans="4:17" x14ac:dyDescent="0.25">
      <c r="D445"/>
      <c r="E445"/>
      <c r="P445"/>
      <c r="Q445"/>
    </row>
    <row r="446" spans="4:17" x14ac:dyDescent="0.25">
      <c r="D446"/>
      <c r="E446"/>
      <c r="P446"/>
      <c r="Q446"/>
    </row>
    <row r="447" spans="4:17" x14ac:dyDescent="0.25">
      <c r="D447"/>
      <c r="E447"/>
      <c r="P447"/>
      <c r="Q447"/>
    </row>
    <row r="448" spans="4:17" x14ac:dyDescent="0.25">
      <c r="D448"/>
      <c r="E448"/>
      <c r="P448"/>
      <c r="Q448"/>
    </row>
    <row r="449" spans="4:17" x14ac:dyDescent="0.25">
      <c r="D449"/>
      <c r="E449"/>
      <c r="P449"/>
      <c r="Q449"/>
    </row>
    <row r="450" spans="4:17" x14ac:dyDescent="0.25">
      <c r="D450"/>
      <c r="E450"/>
      <c r="P450"/>
      <c r="Q450"/>
    </row>
    <row r="451" spans="4:17" x14ac:dyDescent="0.25">
      <c r="D451"/>
      <c r="E451"/>
      <c r="P451"/>
      <c r="Q451"/>
    </row>
    <row r="452" spans="4:17" x14ac:dyDescent="0.25">
      <c r="D452"/>
      <c r="E452"/>
      <c r="P452"/>
      <c r="Q452"/>
    </row>
    <row r="453" spans="4:17" x14ac:dyDescent="0.25">
      <c r="D453"/>
      <c r="E453"/>
      <c r="P453"/>
      <c r="Q453"/>
    </row>
    <row r="454" spans="4:17" x14ac:dyDescent="0.25">
      <c r="D454"/>
      <c r="E454"/>
      <c r="P454"/>
      <c r="Q454"/>
    </row>
    <row r="455" spans="4:17" x14ac:dyDescent="0.25">
      <c r="D455"/>
      <c r="E455"/>
      <c r="P455"/>
      <c r="Q455"/>
    </row>
    <row r="456" spans="4:17" x14ac:dyDescent="0.25">
      <c r="D456"/>
      <c r="E456"/>
      <c r="P456"/>
      <c r="Q456"/>
    </row>
    <row r="457" spans="4:17" x14ac:dyDescent="0.25">
      <c r="D457"/>
      <c r="E457"/>
      <c r="P457"/>
      <c r="Q457"/>
    </row>
    <row r="458" spans="4:17" x14ac:dyDescent="0.25">
      <c r="D458"/>
      <c r="E458"/>
      <c r="P458"/>
      <c r="Q458"/>
    </row>
    <row r="459" spans="4:17" x14ac:dyDescent="0.25">
      <c r="D459"/>
      <c r="E459"/>
      <c r="P459"/>
      <c r="Q459"/>
    </row>
    <row r="460" spans="4:17" x14ac:dyDescent="0.25">
      <c r="D460"/>
      <c r="E460"/>
      <c r="P460"/>
      <c r="Q460"/>
    </row>
    <row r="461" spans="4:17" x14ac:dyDescent="0.25">
      <c r="D461"/>
      <c r="E461"/>
      <c r="P461"/>
      <c r="Q461"/>
    </row>
    <row r="462" spans="4:17" x14ac:dyDescent="0.25">
      <c r="D462"/>
      <c r="E462"/>
      <c r="P462"/>
      <c r="Q462"/>
    </row>
    <row r="463" spans="4:17" x14ac:dyDescent="0.25">
      <c r="D463"/>
      <c r="E463"/>
      <c r="P463"/>
      <c r="Q463"/>
    </row>
    <row r="464" spans="4:17" x14ac:dyDescent="0.25">
      <c r="D464"/>
      <c r="E464"/>
      <c r="P464"/>
      <c r="Q464"/>
    </row>
    <row r="465" spans="4:17" x14ac:dyDescent="0.25">
      <c r="D465"/>
      <c r="E465"/>
      <c r="P465"/>
      <c r="Q465"/>
    </row>
    <row r="466" spans="4:17" x14ac:dyDescent="0.25">
      <c r="D466"/>
      <c r="E466"/>
      <c r="P466"/>
      <c r="Q466"/>
    </row>
    <row r="467" spans="4:17" x14ac:dyDescent="0.25">
      <c r="D467"/>
      <c r="E467"/>
      <c r="P467"/>
      <c r="Q467"/>
    </row>
    <row r="468" spans="4:17" x14ac:dyDescent="0.25">
      <c r="D468"/>
      <c r="E468"/>
      <c r="P468"/>
      <c r="Q468"/>
    </row>
    <row r="469" spans="4:17" x14ac:dyDescent="0.25">
      <c r="D469"/>
      <c r="E469"/>
      <c r="P469"/>
      <c r="Q469"/>
    </row>
    <row r="470" spans="4:17" x14ac:dyDescent="0.25">
      <c r="D470"/>
      <c r="E470"/>
      <c r="P470"/>
      <c r="Q470"/>
    </row>
    <row r="471" spans="4:17" x14ac:dyDescent="0.25">
      <c r="D471"/>
      <c r="E471"/>
      <c r="P471"/>
      <c r="Q471"/>
    </row>
    <row r="472" spans="4:17" x14ac:dyDescent="0.25">
      <c r="D472"/>
      <c r="E472"/>
      <c r="P472"/>
      <c r="Q472"/>
    </row>
    <row r="473" spans="4:17" x14ac:dyDescent="0.25">
      <c r="D473"/>
      <c r="E473"/>
      <c r="P473"/>
      <c r="Q473"/>
    </row>
    <row r="474" spans="4:17" x14ac:dyDescent="0.25">
      <c r="D474"/>
      <c r="E474"/>
      <c r="P474"/>
      <c r="Q474"/>
    </row>
    <row r="475" spans="4:17" x14ac:dyDescent="0.25">
      <c r="D475"/>
      <c r="E475"/>
      <c r="P475"/>
      <c r="Q475"/>
    </row>
    <row r="476" spans="4:17" x14ac:dyDescent="0.25">
      <c r="D476"/>
      <c r="E476"/>
      <c r="P476"/>
      <c r="Q476"/>
    </row>
    <row r="477" spans="4:17" x14ac:dyDescent="0.25">
      <c r="D477"/>
      <c r="E477"/>
      <c r="P477"/>
      <c r="Q477"/>
    </row>
    <row r="478" spans="4:17" x14ac:dyDescent="0.25">
      <c r="D478"/>
      <c r="E478"/>
      <c r="P478"/>
      <c r="Q478"/>
    </row>
    <row r="479" spans="4:17" x14ac:dyDescent="0.25">
      <c r="D479"/>
      <c r="E479"/>
      <c r="P479"/>
      <c r="Q479"/>
    </row>
    <row r="480" spans="4:17" x14ac:dyDescent="0.25">
      <c r="D480"/>
      <c r="E480"/>
      <c r="P480"/>
      <c r="Q480"/>
    </row>
    <row r="481" spans="4:17" x14ac:dyDescent="0.25">
      <c r="D481"/>
      <c r="E481"/>
      <c r="P481"/>
      <c r="Q481"/>
    </row>
    <row r="482" spans="4:17" x14ac:dyDescent="0.25">
      <c r="D482"/>
      <c r="E482"/>
      <c r="P482"/>
      <c r="Q482"/>
    </row>
    <row r="483" spans="4:17" x14ac:dyDescent="0.25">
      <c r="D483"/>
      <c r="E483"/>
      <c r="P483"/>
      <c r="Q483"/>
    </row>
    <row r="484" spans="4:17" x14ac:dyDescent="0.25">
      <c r="D484"/>
      <c r="E484"/>
      <c r="P484"/>
      <c r="Q484"/>
    </row>
    <row r="485" spans="4:17" x14ac:dyDescent="0.25">
      <c r="D485"/>
      <c r="E485"/>
      <c r="P485"/>
      <c r="Q485"/>
    </row>
    <row r="486" spans="4:17" x14ac:dyDescent="0.25">
      <c r="D486"/>
      <c r="E486"/>
      <c r="P486"/>
      <c r="Q486"/>
    </row>
    <row r="487" spans="4:17" x14ac:dyDescent="0.25">
      <c r="D487"/>
      <c r="E487"/>
      <c r="P487"/>
      <c r="Q487"/>
    </row>
    <row r="488" spans="4:17" x14ac:dyDescent="0.25">
      <c r="D488"/>
      <c r="E488"/>
      <c r="P488"/>
      <c r="Q488"/>
    </row>
    <row r="489" spans="4:17" x14ac:dyDescent="0.25">
      <c r="D489"/>
      <c r="E489"/>
      <c r="P489"/>
      <c r="Q489"/>
    </row>
    <row r="490" spans="4:17" x14ac:dyDescent="0.25">
      <c r="D490"/>
      <c r="E490"/>
      <c r="P490"/>
      <c r="Q490"/>
    </row>
    <row r="491" spans="4:17" x14ac:dyDescent="0.25">
      <c r="D491"/>
      <c r="E491"/>
      <c r="P491"/>
      <c r="Q491"/>
    </row>
    <row r="492" spans="4:17" x14ac:dyDescent="0.25">
      <c r="D492"/>
      <c r="E492"/>
      <c r="P492"/>
      <c r="Q492"/>
    </row>
    <row r="493" spans="4:17" x14ac:dyDescent="0.25">
      <c r="D493"/>
      <c r="E493"/>
      <c r="P493"/>
      <c r="Q493"/>
    </row>
    <row r="494" spans="4:17" x14ac:dyDescent="0.25">
      <c r="D494"/>
      <c r="E494"/>
      <c r="P494"/>
      <c r="Q494"/>
    </row>
    <row r="495" spans="4:17" x14ac:dyDescent="0.25">
      <c r="D495"/>
      <c r="E495"/>
      <c r="P495"/>
      <c r="Q495"/>
    </row>
    <row r="496" spans="4:17" x14ac:dyDescent="0.25">
      <c r="D496"/>
      <c r="E496"/>
      <c r="P496"/>
      <c r="Q496"/>
    </row>
    <row r="497" spans="4:17" x14ac:dyDescent="0.25">
      <c r="D497"/>
      <c r="E497"/>
      <c r="P497"/>
      <c r="Q497"/>
    </row>
    <row r="498" spans="4:17" x14ac:dyDescent="0.25">
      <c r="D498"/>
      <c r="E498"/>
      <c r="P498"/>
      <c r="Q498"/>
    </row>
    <row r="499" spans="4:17" x14ac:dyDescent="0.25">
      <c r="D499"/>
      <c r="E499"/>
      <c r="P499"/>
      <c r="Q499"/>
    </row>
    <row r="500" spans="4:17" x14ac:dyDescent="0.25">
      <c r="D500"/>
      <c r="E500"/>
      <c r="P500"/>
      <c r="Q500"/>
    </row>
    <row r="501" spans="4:17" x14ac:dyDescent="0.25">
      <c r="D501"/>
      <c r="E501"/>
      <c r="P501"/>
      <c r="Q501"/>
    </row>
    <row r="502" spans="4:17" x14ac:dyDescent="0.25">
      <c r="D502"/>
      <c r="E502"/>
      <c r="P502"/>
      <c r="Q502"/>
    </row>
    <row r="503" spans="4:17" x14ac:dyDescent="0.25">
      <c r="D503"/>
      <c r="E503"/>
      <c r="P503"/>
      <c r="Q503"/>
    </row>
    <row r="504" spans="4:17" x14ac:dyDescent="0.25">
      <c r="D504"/>
      <c r="E504"/>
      <c r="P504"/>
      <c r="Q504"/>
    </row>
    <row r="505" spans="4:17" x14ac:dyDescent="0.25">
      <c r="D505"/>
      <c r="E505"/>
      <c r="P505"/>
      <c r="Q505"/>
    </row>
    <row r="506" spans="4:17" x14ac:dyDescent="0.25">
      <c r="D506"/>
      <c r="E506"/>
      <c r="P506"/>
      <c r="Q506"/>
    </row>
    <row r="507" spans="4:17" x14ac:dyDescent="0.25">
      <c r="D507"/>
      <c r="E507"/>
      <c r="P507"/>
      <c r="Q507"/>
    </row>
    <row r="508" spans="4:17" x14ac:dyDescent="0.25">
      <c r="D508"/>
      <c r="E508"/>
      <c r="P508"/>
      <c r="Q508"/>
    </row>
    <row r="509" spans="4:17" x14ac:dyDescent="0.25">
      <c r="D509"/>
      <c r="E509"/>
      <c r="P509"/>
      <c r="Q509"/>
    </row>
    <row r="510" spans="4:17" x14ac:dyDescent="0.25">
      <c r="D510"/>
      <c r="E510"/>
      <c r="P510"/>
      <c r="Q510"/>
    </row>
    <row r="511" spans="4:17" x14ac:dyDescent="0.25">
      <c r="D511"/>
      <c r="E511"/>
      <c r="P511"/>
      <c r="Q511"/>
    </row>
    <row r="512" spans="4:17" x14ac:dyDescent="0.25">
      <c r="D512"/>
      <c r="E512"/>
      <c r="P512"/>
      <c r="Q512"/>
    </row>
    <row r="513" spans="4:17" x14ac:dyDescent="0.25">
      <c r="D513"/>
      <c r="E513"/>
      <c r="P513"/>
      <c r="Q513"/>
    </row>
    <row r="514" spans="4:17" x14ac:dyDescent="0.25">
      <c r="D514"/>
      <c r="E514"/>
      <c r="P514"/>
      <c r="Q514"/>
    </row>
    <row r="515" spans="4:17" x14ac:dyDescent="0.25">
      <c r="D515"/>
      <c r="E515"/>
      <c r="P515"/>
      <c r="Q515"/>
    </row>
    <row r="516" spans="4:17" x14ac:dyDescent="0.25">
      <c r="D516"/>
      <c r="E516"/>
      <c r="P516"/>
      <c r="Q516"/>
    </row>
    <row r="517" spans="4:17" x14ac:dyDescent="0.25">
      <c r="D517"/>
      <c r="E517"/>
      <c r="P517"/>
      <c r="Q517"/>
    </row>
    <row r="518" spans="4:17" x14ac:dyDescent="0.25">
      <c r="D518"/>
      <c r="E518"/>
      <c r="P518"/>
      <c r="Q518"/>
    </row>
    <row r="519" spans="4:17" x14ac:dyDescent="0.25">
      <c r="D519"/>
      <c r="E519"/>
      <c r="P519"/>
      <c r="Q519"/>
    </row>
    <row r="520" spans="4:17" x14ac:dyDescent="0.25">
      <c r="D520"/>
      <c r="E520"/>
      <c r="P520"/>
      <c r="Q520"/>
    </row>
    <row r="521" spans="4:17" x14ac:dyDescent="0.25">
      <c r="D521"/>
      <c r="E521"/>
      <c r="P521"/>
      <c r="Q521"/>
    </row>
    <row r="522" spans="4:17" x14ac:dyDescent="0.25">
      <c r="D522"/>
      <c r="E522"/>
      <c r="P522"/>
      <c r="Q522"/>
    </row>
    <row r="523" spans="4:17" x14ac:dyDescent="0.25">
      <c r="D523"/>
      <c r="E523"/>
      <c r="P523"/>
      <c r="Q523"/>
    </row>
    <row r="524" spans="4:17" x14ac:dyDescent="0.25">
      <c r="D524"/>
      <c r="E524"/>
      <c r="P524"/>
      <c r="Q524"/>
    </row>
    <row r="525" spans="4:17" x14ac:dyDescent="0.25">
      <c r="D525"/>
      <c r="E525"/>
      <c r="P525"/>
      <c r="Q525"/>
    </row>
    <row r="526" spans="4:17" x14ac:dyDescent="0.25">
      <c r="D526"/>
      <c r="E526"/>
      <c r="P526"/>
      <c r="Q526"/>
    </row>
    <row r="527" spans="4:17" x14ac:dyDescent="0.25">
      <c r="D527"/>
      <c r="E527"/>
      <c r="P527"/>
      <c r="Q527"/>
    </row>
    <row r="528" spans="4:17" x14ac:dyDescent="0.25">
      <c r="D528"/>
      <c r="E528"/>
      <c r="P528"/>
      <c r="Q528"/>
    </row>
    <row r="529" spans="4:17" x14ac:dyDescent="0.25">
      <c r="D529"/>
      <c r="E529"/>
      <c r="P529"/>
      <c r="Q529"/>
    </row>
    <row r="530" spans="4:17" x14ac:dyDescent="0.25">
      <c r="D530"/>
      <c r="E530"/>
      <c r="P530"/>
      <c r="Q530"/>
    </row>
    <row r="531" spans="4:17" x14ac:dyDescent="0.25">
      <c r="D531"/>
      <c r="E531"/>
      <c r="P531"/>
      <c r="Q531"/>
    </row>
    <row r="532" spans="4:17" x14ac:dyDescent="0.25">
      <c r="D532"/>
      <c r="E532"/>
      <c r="P532"/>
      <c r="Q532"/>
    </row>
    <row r="533" spans="4:17" x14ac:dyDescent="0.25">
      <c r="D533"/>
      <c r="E533"/>
      <c r="P533"/>
      <c r="Q533"/>
    </row>
    <row r="534" spans="4:17" x14ac:dyDescent="0.25">
      <c r="D534"/>
      <c r="E534"/>
      <c r="P534"/>
      <c r="Q534"/>
    </row>
    <row r="535" spans="4:17" x14ac:dyDescent="0.25">
      <c r="D535"/>
      <c r="E535"/>
      <c r="P535"/>
      <c r="Q535"/>
    </row>
    <row r="536" spans="4:17" x14ac:dyDescent="0.25">
      <c r="D536"/>
      <c r="E536"/>
      <c r="P536"/>
      <c r="Q536"/>
    </row>
    <row r="537" spans="4:17" x14ac:dyDescent="0.25">
      <c r="D537"/>
      <c r="E537"/>
      <c r="P537"/>
      <c r="Q537"/>
    </row>
    <row r="538" spans="4:17" x14ac:dyDescent="0.25">
      <c r="D538"/>
      <c r="E538"/>
      <c r="P538"/>
      <c r="Q538"/>
    </row>
    <row r="539" spans="4:17" x14ac:dyDescent="0.25">
      <c r="D539"/>
      <c r="E539"/>
      <c r="P539"/>
      <c r="Q539"/>
    </row>
    <row r="540" spans="4:17" x14ac:dyDescent="0.25">
      <c r="D540"/>
      <c r="E540"/>
      <c r="P540"/>
      <c r="Q540"/>
    </row>
    <row r="541" spans="4:17" x14ac:dyDescent="0.25">
      <c r="D541"/>
      <c r="E541"/>
      <c r="P541"/>
      <c r="Q541"/>
    </row>
    <row r="542" spans="4:17" x14ac:dyDescent="0.25">
      <c r="D542"/>
      <c r="E542"/>
      <c r="P542"/>
      <c r="Q542"/>
    </row>
    <row r="543" spans="4:17" x14ac:dyDescent="0.25">
      <c r="D543"/>
      <c r="E543"/>
      <c r="P543"/>
      <c r="Q543"/>
    </row>
    <row r="544" spans="4:17" x14ac:dyDescent="0.25">
      <c r="D544"/>
      <c r="E544"/>
      <c r="P544"/>
      <c r="Q544"/>
    </row>
    <row r="545" spans="4:17" x14ac:dyDescent="0.25">
      <c r="D545"/>
      <c r="E545"/>
      <c r="P545"/>
      <c r="Q545"/>
    </row>
    <row r="546" spans="4:17" x14ac:dyDescent="0.25">
      <c r="D546"/>
      <c r="E546"/>
      <c r="P546"/>
      <c r="Q546"/>
    </row>
    <row r="547" spans="4:17" x14ac:dyDescent="0.25">
      <c r="D547"/>
      <c r="E547"/>
      <c r="P547"/>
      <c r="Q547"/>
    </row>
    <row r="548" spans="4:17" x14ac:dyDescent="0.25">
      <c r="D548"/>
      <c r="E548"/>
      <c r="P548"/>
      <c r="Q548"/>
    </row>
    <row r="549" spans="4:17" x14ac:dyDescent="0.25">
      <c r="D549"/>
      <c r="E549"/>
      <c r="P549"/>
      <c r="Q549"/>
    </row>
    <row r="550" spans="4:17" x14ac:dyDescent="0.25">
      <c r="D550"/>
      <c r="E550"/>
      <c r="P550"/>
      <c r="Q550"/>
    </row>
    <row r="551" spans="4:17" x14ac:dyDescent="0.25">
      <c r="D551"/>
      <c r="E551"/>
      <c r="P551"/>
      <c r="Q551"/>
    </row>
    <row r="552" spans="4:17" x14ac:dyDescent="0.25">
      <c r="D552"/>
      <c r="E552"/>
      <c r="P552"/>
      <c r="Q552"/>
    </row>
    <row r="553" spans="4:17" x14ac:dyDescent="0.25">
      <c r="D553"/>
      <c r="E553"/>
      <c r="P553"/>
      <c r="Q553"/>
    </row>
    <row r="554" spans="4:17" x14ac:dyDescent="0.25">
      <c r="D554"/>
      <c r="E554"/>
      <c r="P554"/>
      <c r="Q554"/>
    </row>
    <row r="555" spans="4:17" x14ac:dyDescent="0.25">
      <c r="D555"/>
      <c r="E555"/>
      <c r="P555"/>
      <c r="Q555"/>
    </row>
    <row r="556" spans="4:17" x14ac:dyDescent="0.25">
      <c r="D556"/>
      <c r="E556"/>
      <c r="P556"/>
      <c r="Q556"/>
    </row>
    <row r="557" spans="4:17" x14ac:dyDescent="0.25">
      <c r="D557"/>
      <c r="E557"/>
      <c r="P557"/>
      <c r="Q557"/>
    </row>
    <row r="558" spans="4:17" x14ac:dyDescent="0.25">
      <c r="D558"/>
      <c r="E558"/>
      <c r="P558"/>
      <c r="Q558"/>
    </row>
    <row r="559" spans="4:17" x14ac:dyDescent="0.25">
      <c r="D559"/>
      <c r="E559"/>
      <c r="P559"/>
      <c r="Q559"/>
    </row>
    <row r="560" spans="4:17" x14ac:dyDescent="0.25">
      <c r="D560"/>
      <c r="E560"/>
      <c r="P560"/>
      <c r="Q560"/>
    </row>
    <row r="561" spans="4:17" x14ac:dyDescent="0.25">
      <c r="D561"/>
      <c r="E561"/>
      <c r="P561"/>
      <c r="Q561"/>
    </row>
    <row r="562" spans="4:17" x14ac:dyDescent="0.25">
      <c r="D562"/>
      <c r="E562"/>
      <c r="P562"/>
      <c r="Q562"/>
    </row>
    <row r="563" spans="4:17" x14ac:dyDescent="0.25">
      <c r="D563"/>
      <c r="E563"/>
      <c r="P563"/>
      <c r="Q563"/>
    </row>
    <row r="564" spans="4:17" x14ac:dyDescent="0.25">
      <c r="D564"/>
      <c r="E564"/>
      <c r="P564"/>
      <c r="Q564"/>
    </row>
    <row r="565" spans="4:17" x14ac:dyDescent="0.25">
      <c r="D565"/>
      <c r="E565"/>
      <c r="P565"/>
      <c r="Q565"/>
    </row>
    <row r="566" spans="4:17" x14ac:dyDescent="0.25">
      <c r="D566"/>
      <c r="E566"/>
      <c r="P566"/>
      <c r="Q566"/>
    </row>
    <row r="567" spans="4:17" x14ac:dyDescent="0.25">
      <c r="D567"/>
      <c r="E567"/>
      <c r="P567"/>
      <c r="Q567"/>
    </row>
    <row r="568" spans="4:17" x14ac:dyDescent="0.25">
      <c r="D568"/>
      <c r="E568"/>
      <c r="P568"/>
      <c r="Q568"/>
    </row>
    <row r="569" spans="4:17" x14ac:dyDescent="0.25">
      <c r="D569"/>
      <c r="E569"/>
      <c r="P569"/>
      <c r="Q569"/>
    </row>
    <row r="570" spans="4:17" x14ac:dyDescent="0.25">
      <c r="D570"/>
      <c r="E570"/>
      <c r="P570"/>
      <c r="Q570"/>
    </row>
    <row r="571" spans="4:17" x14ac:dyDescent="0.25">
      <c r="D571"/>
      <c r="E571"/>
      <c r="P571"/>
      <c r="Q571"/>
    </row>
    <row r="572" spans="4:17" x14ac:dyDescent="0.25">
      <c r="D572"/>
      <c r="E572"/>
      <c r="P572"/>
      <c r="Q572"/>
    </row>
    <row r="573" spans="4:17" x14ac:dyDescent="0.25">
      <c r="D573"/>
      <c r="E573"/>
      <c r="P573"/>
      <c r="Q573"/>
    </row>
    <row r="574" spans="4:17" x14ac:dyDescent="0.25">
      <c r="D574"/>
      <c r="E574"/>
      <c r="P574"/>
      <c r="Q574"/>
    </row>
    <row r="575" spans="4:17" x14ac:dyDescent="0.25">
      <c r="D575"/>
      <c r="E575"/>
      <c r="P575"/>
      <c r="Q575"/>
    </row>
    <row r="576" spans="4:17" x14ac:dyDescent="0.25">
      <c r="D576"/>
      <c r="E576"/>
      <c r="P576"/>
      <c r="Q576"/>
    </row>
    <row r="577" spans="4:17" x14ac:dyDescent="0.25">
      <c r="D577"/>
      <c r="E577"/>
      <c r="P577"/>
      <c r="Q577"/>
    </row>
    <row r="578" spans="4:17" x14ac:dyDescent="0.25">
      <c r="D578"/>
      <c r="E578"/>
      <c r="P578"/>
      <c r="Q578"/>
    </row>
    <row r="579" spans="4:17" x14ac:dyDescent="0.25">
      <c r="D579"/>
      <c r="E579"/>
      <c r="P579"/>
      <c r="Q579"/>
    </row>
    <row r="580" spans="4:17" x14ac:dyDescent="0.25">
      <c r="D580"/>
      <c r="E580"/>
      <c r="P580"/>
      <c r="Q580"/>
    </row>
    <row r="581" spans="4:17" x14ac:dyDescent="0.25">
      <c r="D581"/>
      <c r="E581"/>
      <c r="P581"/>
      <c r="Q581"/>
    </row>
    <row r="582" spans="4:17" x14ac:dyDescent="0.25">
      <c r="D582"/>
      <c r="E582"/>
      <c r="P582"/>
      <c r="Q582"/>
    </row>
    <row r="583" spans="4:17" x14ac:dyDescent="0.25">
      <c r="D583"/>
      <c r="E583"/>
      <c r="P583"/>
      <c r="Q583"/>
    </row>
    <row r="584" spans="4:17" x14ac:dyDescent="0.25">
      <c r="D584"/>
      <c r="E584"/>
      <c r="P584"/>
      <c r="Q584"/>
    </row>
    <row r="585" spans="4:17" x14ac:dyDescent="0.25">
      <c r="D585"/>
      <c r="E585"/>
      <c r="P585"/>
      <c r="Q585"/>
    </row>
    <row r="586" spans="4:17" x14ac:dyDescent="0.25">
      <c r="D586"/>
      <c r="E586"/>
      <c r="P586"/>
      <c r="Q586"/>
    </row>
    <row r="587" spans="4:17" x14ac:dyDescent="0.25">
      <c r="D587"/>
      <c r="E587"/>
      <c r="P587"/>
      <c r="Q587"/>
    </row>
    <row r="588" spans="4:17" x14ac:dyDescent="0.25">
      <c r="D588"/>
      <c r="E588"/>
      <c r="P588"/>
      <c r="Q588"/>
    </row>
    <row r="589" spans="4:17" x14ac:dyDescent="0.25">
      <c r="D589"/>
      <c r="E589"/>
      <c r="P589"/>
      <c r="Q589"/>
    </row>
    <row r="590" spans="4:17" x14ac:dyDescent="0.25">
      <c r="D590"/>
      <c r="E590"/>
      <c r="P590"/>
      <c r="Q590"/>
    </row>
    <row r="591" spans="4:17" x14ac:dyDescent="0.25">
      <c r="D591"/>
      <c r="E591"/>
      <c r="P591"/>
      <c r="Q591"/>
    </row>
    <row r="592" spans="4:17" x14ac:dyDescent="0.25">
      <c r="D592"/>
      <c r="E592"/>
      <c r="P592"/>
      <c r="Q592"/>
    </row>
    <row r="593" spans="4:17" x14ac:dyDescent="0.25">
      <c r="D593"/>
      <c r="E593"/>
      <c r="P593"/>
      <c r="Q593"/>
    </row>
    <row r="594" spans="4:17" x14ac:dyDescent="0.25">
      <c r="D594"/>
      <c r="E594"/>
      <c r="P594"/>
      <c r="Q594"/>
    </row>
    <row r="595" spans="4:17" x14ac:dyDescent="0.25">
      <c r="D595"/>
      <c r="E595"/>
      <c r="P595"/>
      <c r="Q595"/>
    </row>
    <row r="596" spans="4:17" x14ac:dyDescent="0.25">
      <c r="D596"/>
      <c r="E596"/>
      <c r="P596"/>
      <c r="Q596"/>
    </row>
    <row r="597" spans="4:17" x14ac:dyDescent="0.25">
      <c r="D597"/>
      <c r="E597"/>
      <c r="P597"/>
      <c r="Q597"/>
    </row>
    <row r="598" spans="4:17" x14ac:dyDescent="0.25">
      <c r="D598"/>
      <c r="E598"/>
      <c r="P598"/>
      <c r="Q598"/>
    </row>
    <row r="599" spans="4:17" x14ac:dyDescent="0.25">
      <c r="D599"/>
      <c r="E599"/>
      <c r="P599"/>
      <c r="Q599"/>
    </row>
    <row r="600" spans="4:17" x14ac:dyDescent="0.25">
      <c r="D600"/>
      <c r="E600"/>
      <c r="P600"/>
      <c r="Q600"/>
    </row>
    <row r="601" spans="4:17" x14ac:dyDescent="0.25">
      <c r="D601"/>
      <c r="E601"/>
      <c r="P601"/>
      <c r="Q601"/>
    </row>
    <row r="602" spans="4:17" x14ac:dyDescent="0.25">
      <c r="D602"/>
      <c r="E602"/>
      <c r="P602"/>
      <c r="Q602"/>
    </row>
    <row r="603" spans="4:17" x14ac:dyDescent="0.25">
      <c r="D603"/>
      <c r="E603"/>
      <c r="P603"/>
      <c r="Q603"/>
    </row>
    <row r="604" spans="4:17" x14ac:dyDescent="0.25">
      <c r="D604"/>
      <c r="E604"/>
      <c r="P604"/>
      <c r="Q604"/>
    </row>
    <row r="605" spans="4:17" x14ac:dyDescent="0.25">
      <c r="D605"/>
      <c r="E605"/>
      <c r="P605"/>
      <c r="Q605"/>
    </row>
    <row r="606" spans="4:17" x14ac:dyDescent="0.25">
      <c r="D606"/>
      <c r="E606"/>
      <c r="P606"/>
      <c r="Q606"/>
    </row>
    <row r="607" spans="4:17" x14ac:dyDescent="0.25">
      <c r="D607"/>
      <c r="E607"/>
      <c r="P607"/>
      <c r="Q607"/>
    </row>
    <row r="608" spans="4:17" x14ac:dyDescent="0.25">
      <c r="D608"/>
      <c r="E608"/>
      <c r="P608"/>
      <c r="Q608"/>
    </row>
    <row r="609" spans="4:17" x14ac:dyDescent="0.25">
      <c r="D609"/>
      <c r="E609"/>
      <c r="P609"/>
      <c r="Q609"/>
    </row>
    <row r="610" spans="4:17" x14ac:dyDescent="0.25">
      <c r="D610"/>
      <c r="E610"/>
      <c r="P610"/>
      <c r="Q610"/>
    </row>
    <row r="611" spans="4:17" x14ac:dyDescent="0.25">
      <c r="D611"/>
      <c r="E611"/>
      <c r="P611"/>
      <c r="Q611"/>
    </row>
    <row r="612" spans="4:17" x14ac:dyDescent="0.25">
      <c r="D612"/>
      <c r="E612"/>
      <c r="P612"/>
      <c r="Q612"/>
    </row>
    <row r="613" spans="4:17" x14ac:dyDescent="0.25">
      <c r="D613"/>
      <c r="E613"/>
      <c r="P613"/>
      <c r="Q613"/>
    </row>
    <row r="614" spans="4:17" x14ac:dyDescent="0.25">
      <c r="D614"/>
      <c r="E614"/>
      <c r="P614"/>
      <c r="Q614"/>
    </row>
    <row r="615" spans="4:17" x14ac:dyDescent="0.25">
      <c r="D615"/>
      <c r="E615"/>
      <c r="P615"/>
      <c r="Q615"/>
    </row>
    <row r="616" spans="4:17" x14ac:dyDescent="0.25">
      <c r="D616"/>
      <c r="E616"/>
      <c r="P616"/>
      <c r="Q616"/>
    </row>
    <row r="617" spans="4:17" x14ac:dyDescent="0.25">
      <c r="D617"/>
      <c r="E617"/>
      <c r="P617"/>
      <c r="Q617"/>
    </row>
    <row r="618" spans="4:17" x14ac:dyDescent="0.25">
      <c r="D618"/>
      <c r="E618"/>
      <c r="P618"/>
      <c r="Q618"/>
    </row>
    <row r="619" spans="4:17" x14ac:dyDescent="0.25">
      <c r="D619"/>
      <c r="E619"/>
      <c r="P619"/>
      <c r="Q619"/>
    </row>
    <row r="620" spans="4:17" x14ac:dyDescent="0.25">
      <c r="D620"/>
      <c r="E620"/>
      <c r="P620"/>
      <c r="Q620"/>
    </row>
    <row r="621" spans="4:17" x14ac:dyDescent="0.25">
      <c r="D621"/>
      <c r="E621"/>
      <c r="P621"/>
      <c r="Q621"/>
    </row>
    <row r="622" spans="4:17" x14ac:dyDescent="0.25">
      <c r="D622"/>
      <c r="E622"/>
      <c r="P622"/>
      <c r="Q622"/>
    </row>
    <row r="623" spans="4:17" x14ac:dyDescent="0.25">
      <c r="D623"/>
      <c r="E623"/>
      <c r="P623"/>
      <c r="Q623"/>
    </row>
    <row r="624" spans="4:17" x14ac:dyDescent="0.25">
      <c r="D624"/>
      <c r="E624"/>
      <c r="P624"/>
      <c r="Q624"/>
    </row>
    <row r="625" spans="4:17" x14ac:dyDescent="0.25">
      <c r="D625"/>
      <c r="E625"/>
      <c r="P625"/>
      <c r="Q625"/>
    </row>
    <row r="626" spans="4:17" x14ac:dyDescent="0.25">
      <c r="D626"/>
      <c r="E626"/>
      <c r="P626"/>
      <c r="Q626"/>
    </row>
    <row r="627" spans="4:17" x14ac:dyDescent="0.25">
      <c r="D627"/>
      <c r="E627"/>
      <c r="P627"/>
      <c r="Q627"/>
    </row>
    <row r="628" spans="4:17" x14ac:dyDescent="0.25">
      <c r="D628"/>
      <c r="E628"/>
      <c r="P628"/>
      <c r="Q628"/>
    </row>
    <row r="629" spans="4:17" x14ac:dyDescent="0.25">
      <c r="D629"/>
      <c r="E629"/>
      <c r="P629"/>
      <c r="Q629"/>
    </row>
    <row r="630" spans="4:17" x14ac:dyDescent="0.25">
      <c r="D630"/>
      <c r="E630"/>
      <c r="P630"/>
      <c r="Q630"/>
    </row>
    <row r="631" spans="4:17" x14ac:dyDescent="0.25">
      <c r="D631"/>
      <c r="E631"/>
      <c r="P631"/>
      <c r="Q631"/>
    </row>
    <row r="632" spans="4:17" x14ac:dyDescent="0.25">
      <c r="D632"/>
      <c r="E632"/>
      <c r="P632"/>
      <c r="Q632"/>
    </row>
    <row r="633" spans="4:17" x14ac:dyDescent="0.25">
      <c r="D633"/>
      <c r="E633"/>
      <c r="P633"/>
      <c r="Q633"/>
    </row>
    <row r="634" spans="4:17" x14ac:dyDescent="0.25">
      <c r="D634"/>
      <c r="E634"/>
      <c r="P634"/>
      <c r="Q634"/>
    </row>
    <row r="635" spans="4:17" x14ac:dyDescent="0.25">
      <c r="D635"/>
      <c r="E635"/>
      <c r="P635"/>
      <c r="Q635"/>
    </row>
    <row r="636" spans="4:17" x14ac:dyDescent="0.25">
      <c r="D636"/>
      <c r="E636"/>
      <c r="P636"/>
      <c r="Q636"/>
    </row>
    <row r="637" spans="4:17" x14ac:dyDescent="0.25">
      <c r="D637"/>
      <c r="E637"/>
      <c r="P637"/>
      <c r="Q637"/>
    </row>
    <row r="638" spans="4:17" x14ac:dyDescent="0.25">
      <c r="D638"/>
      <c r="E638"/>
      <c r="P638"/>
      <c r="Q638"/>
    </row>
    <row r="639" spans="4:17" x14ac:dyDescent="0.25">
      <c r="D639"/>
      <c r="E639"/>
      <c r="P639"/>
      <c r="Q639"/>
    </row>
    <row r="640" spans="4:17" x14ac:dyDescent="0.25">
      <c r="D640"/>
      <c r="E640"/>
      <c r="P640"/>
      <c r="Q640"/>
    </row>
    <row r="641" spans="4:17" x14ac:dyDescent="0.25">
      <c r="D641"/>
      <c r="E641"/>
      <c r="P641"/>
      <c r="Q641"/>
    </row>
    <row r="642" spans="4:17" x14ac:dyDescent="0.25">
      <c r="D642"/>
      <c r="E642"/>
      <c r="P642"/>
      <c r="Q642"/>
    </row>
    <row r="643" spans="4:17" x14ac:dyDescent="0.25">
      <c r="D643"/>
      <c r="E643"/>
      <c r="P643"/>
      <c r="Q643"/>
    </row>
    <row r="644" spans="4:17" x14ac:dyDescent="0.25">
      <c r="D644"/>
      <c r="E644"/>
      <c r="P644"/>
      <c r="Q644"/>
    </row>
    <row r="645" spans="4:17" x14ac:dyDescent="0.25">
      <c r="D645"/>
      <c r="E645"/>
      <c r="P645"/>
      <c r="Q645"/>
    </row>
    <row r="646" spans="4:17" x14ac:dyDescent="0.25">
      <c r="D646"/>
      <c r="E646"/>
      <c r="P646"/>
      <c r="Q646"/>
    </row>
    <row r="647" spans="4:17" x14ac:dyDescent="0.25">
      <c r="D647"/>
      <c r="E647"/>
      <c r="P647"/>
      <c r="Q647"/>
    </row>
    <row r="648" spans="4:17" x14ac:dyDescent="0.25">
      <c r="D648"/>
      <c r="E648"/>
      <c r="P648"/>
      <c r="Q648"/>
    </row>
    <row r="649" spans="4:17" x14ac:dyDescent="0.25">
      <c r="D649"/>
      <c r="E649"/>
      <c r="P649"/>
      <c r="Q649"/>
    </row>
    <row r="650" spans="4:17" x14ac:dyDescent="0.25">
      <c r="D650"/>
      <c r="E650"/>
      <c r="P650"/>
      <c r="Q650"/>
    </row>
    <row r="651" spans="4:17" x14ac:dyDescent="0.25">
      <c r="D651"/>
      <c r="E651"/>
      <c r="P651"/>
      <c r="Q651"/>
    </row>
    <row r="652" spans="4:17" x14ac:dyDescent="0.25">
      <c r="D652"/>
      <c r="E652"/>
      <c r="P652"/>
      <c r="Q652"/>
    </row>
    <row r="653" spans="4:17" x14ac:dyDescent="0.25">
      <c r="D653"/>
      <c r="E653"/>
      <c r="P653"/>
      <c r="Q653"/>
    </row>
    <row r="654" spans="4:17" x14ac:dyDescent="0.25">
      <c r="D654"/>
      <c r="E654"/>
      <c r="P654"/>
      <c r="Q654"/>
    </row>
    <row r="655" spans="4:17" x14ac:dyDescent="0.25">
      <c r="D655"/>
      <c r="E655"/>
      <c r="P655"/>
      <c r="Q655"/>
    </row>
    <row r="656" spans="4:17" x14ac:dyDescent="0.25">
      <c r="D656"/>
      <c r="E656"/>
      <c r="P656"/>
      <c r="Q656"/>
    </row>
    <row r="657" spans="4:17" x14ac:dyDescent="0.25">
      <c r="D657"/>
      <c r="E657"/>
      <c r="P657"/>
      <c r="Q657"/>
    </row>
    <row r="658" spans="4:17" x14ac:dyDescent="0.25">
      <c r="D658"/>
      <c r="E658"/>
      <c r="P658"/>
      <c r="Q658"/>
    </row>
    <row r="659" spans="4:17" x14ac:dyDescent="0.25">
      <c r="D659"/>
      <c r="E659"/>
      <c r="P659"/>
      <c r="Q659"/>
    </row>
    <row r="660" spans="4:17" x14ac:dyDescent="0.25">
      <c r="D660"/>
      <c r="E660"/>
      <c r="P660"/>
      <c r="Q660"/>
    </row>
    <row r="661" spans="4:17" x14ac:dyDescent="0.25">
      <c r="D661"/>
      <c r="E661"/>
      <c r="P661"/>
      <c r="Q661"/>
    </row>
    <row r="662" spans="4:17" x14ac:dyDescent="0.25">
      <c r="D662"/>
      <c r="E662"/>
      <c r="P662"/>
      <c r="Q662"/>
    </row>
    <row r="663" spans="4:17" x14ac:dyDescent="0.25">
      <c r="D663"/>
      <c r="E663"/>
      <c r="P663"/>
      <c r="Q663"/>
    </row>
    <row r="664" spans="4:17" x14ac:dyDescent="0.25">
      <c r="D664"/>
      <c r="E664"/>
      <c r="P664"/>
      <c r="Q664"/>
    </row>
    <row r="665" spans="4:17" x14ac:dyDescent="0.25">
      <c r="D665"/>
      <c r="E665"/>
      <c r="P665"/>
      <c r="Q665"/>
    </row>
    <row r="666" spans="4:17" x14ac:dyDescent="0.25">
      <c r="D666"/>
      <c r="E666"/>
      <c r="P666"/>
      <c r="Q666"/>
    </row>
    <row r="667" spans="4:17" x14ac:dyDescent="0.25">
      <c r="D667"/>
      <c r="E667"/>
      <c r="P667"/>
      <c r="Q667"/>
    </row>
    <row r="668" spans="4:17" x14ac:dyDescent="0.25">
      <c r="D668"/>
      <c r="E668"/>
      <c r="P668"/>
      <c r="Q668"/>
    </row>
    <row r="669" spans="4:17" x14ac:dyDescent="0.25">
      <c r="D669"/>
      <c r="E669"/>
      <c r="P669"/>
      <c r="Q669"/>
    </row>
    <row r="670" spans="4:17" x14ac:dyDescent="0.25">
      <c r="D670"/>
      <c r="E670"/>
      <c r="P670"/>
      <c r="Q670"/>
    </row>
    <row r="671" spans="4:17" x14ac:dyDescent="0.25">
      <c r="D671"/>
      <c r="E671"/>
      <c r="P671"/>
      <c r="Q671"/>
    </row>
    <row r="672" spans="4:17" x14ac:dyDescent="0.25">
      <c r="D672"/>
      <c r="E672"/>
      <c r="P672"/>
      <c r="Q672"/>
    </row>
    <row r="673" spans="4:17" x14ac:dyDescent="0.25">
      <c r="D673"/>
      <c r="E673"/>
      <c r="P673"/>
      <c r="Q673"/>
    </row>
    <row r="674" spans="4:17" x14ac:dyDescent="0.25">
      <c r="D674"/>
      <c r="E674"/>
      <c r="P674"/>
      <c r="Q674"/>
    </row>
    <row r="675" spans="4:17" x14ac:dyDescent="0.25">
      <c r="D675"/>
      <c r="E675"/>
      <c r="P675"/>
      <c r="Q675"/>
    </row>
    <row r="676" spans="4:17" x14ac:dyDescent="0.25">
      <c r="D676"/>
      <c r="E676"/>
      <c r="P676"/>
      <c r="Q676"/>
    </row>
    <row r="677" spans="4:17" x14ac:dyDescent="0.25">
      <c r="D677"/>
      <c r="E677"/>
      <c r="P677"/>
      <c r="Q677"/>
    </row>
    <row r="678" spans="4:17" x14ac:dyDescent="0.25">
      <c r="D678"/>
      <c r="E678"/>
      <c r="P678"/>
      <c r="Q678"/>
    </row>
    <row r="679" spans="4:17" x14ac:dyDescent="0.25">
      <c r="D679"/>
      <c r="E679"/>
      <c r="P679"/>
      <c r="Q679"/>
    </row>
    <row r="680" spans="4:17" x14ac:dyDescent="0.25">
      <c r="D680"/>
      <c r="E680"/>
      <c r="P680"/>
      <c r="Q680"/>
    </row>
    <row r="681" spans="4:17" x14ac:dyDescent="0.25">
      <c r="D681"/>
      <c r="E681"/>
      <c r="P681"/>
      <c r="Q681"/>
    </row>
    <row r="682" spans="4:17" x14ac:dyDescent="0.25">
      <c r="D682"/>
      <c r="E682"/>
      <c r="P682"/>
      <c r="Q682"/>
    </row>
    <row r="683" spans="4:17" x14ac:dyDescent="0.25">
      <c r="D683"/>
      <c r="E683"/>
      <c r="P683"/>
      <c r="Q683"/>
    </row>
    <row r="684" spans="4:17" x14ac:dyDescent="0.25">
      <c r="D684"/>
      <c r="E684"/>
      <c r="P684"/>
      <c r="Q684"/>
    </row>
    <row r="685" spans="4:17" x14ac:dyDescent="0.25">
      <c r="D685"/>
      <c r="E685"/>
      <c r="P685"/>
      <c r="Q685"/>
    </row>
    <row r="686" spans="4:17" x14ac:dyDescent="0.25">
      <c r="D686"/>
      <c r="E686"/>
      <c r="P686"/>
      <c r="Q686"/>
    </row>
    <row r="687" spans="4:17" x14ac:dyDescent="0.25">
      <c r="D687"/>
      <c r="E687"/>
      <c r="P687"/>
      <c r="Q687"/>
    </row>
    <row r="688" spans="4:17" x14ac:dyDescent="0.25">
      <c r="D688"/>
      <c r="E688"/>
      <c r="P688"/>
      <c r="Q688"/>
    </row>
    <row r="689" spans="4:17" x14ac:dyDescent="0.25">
      <c r="D689"/>
      <c r="E689"/>
      <c r="P689"/>
      <c r="Q689"/>
    </row>
    <row r="690" spans="4:17" x14ac:dyDescent="0.25">
      <c r="D690"/>
      <c r="E690"/>
      <c r="P690"/>
      <c r="Q690"/>
    </row>
    <row r="691" spans="4:17" x14ac:dyDescent="0.25">
      <c r="D691"/>
      <c r="E691"/>
      <c r="P691"/>
      <c r="Q691"/>
    </row>
    <row r="692" spans="4:17" x14ac:dyDescent="0.25">
      <c r="D692"/>
      <c r="E692"/>
      <c r="P692"/>
      <c r="Q692"/>
    </row>
    <row r="693" spans="4:17" x14ac:dyDescent="0.25">
      <c r="D693"/>
      <c r="E693"/>
      <c r="P693"/>
      <c r="Q693"/>
    </row>
    <row r="694" spans="4:17" x14ac:dyDescent="0.25">
      <c r="D694"/>
      <c r="E694"/>
      <c r="P694"/>
      <c r="Q694"/>
    </row>
    <row r="695" spans="4:17" x14ac:dyDescent="0.25">
      <c r="D695"/>
      <c r="E695"/>
      <c r="P695"/>
      <c r="Q695"/>
    </row>
    <row r="696" spans="4:17" x14ac:dyDescent="0.25">
      <c r="D696"/>
      <c r="E696"/>
      <c r="P696"/>
      <c r="Q696"/>
    </row>
    <row r="697" spans="4:17" x14ac:dyDescent="0.25">
      <c r="D697"/>
      <c r="E697"/>
      <c r="P697"/>
      <c r="Q697"/>
    </row>
    <row r="698" spans="4:17" x14ac:dyDescent="0.25">
      <c r="D698"/>
      <c r="E698"/>
      <c r="P698"/>
      <c r="Q698"/>
    </row>
    <row r="699" spans="4:17" x14ac:dyDescent="0.25">
      <c r="D699"/>
      <c r="E699"/>
      <c r="P699"/>
      <c r="Q699"/>
    </row>
    <row r="700" spans="4:17" x14ac:dyDescent="0.25">
      <c r="D700"/>
      <c r="E700"/>
      <c r="P700"/>
      <c r="Q700"/>
    </row>
    <row r="701" spans="4:17" x14ac:dyDescent="0.25">
      <c r="D701"/>
      <c r="E701"/>
      <c r="P701"/>
      <c r="Q701"/>
    </row>
    <row r="702" spans="4:17" x14ac:dyDescent="0.25">
      <c r="D702"/>
      <c r="E702"/>
      <c r="P702"/>
      <c r="Q702"/>
    </row>
    <row r="703" spans="4:17" x14ac:dyDescent="0.25">
      <c r="D703"/>
      <c r="E703"/>
      <c r="P703"/>
      <c r="Q703"/>
    </row>
    <row r="704" spans="4:17" x14ac:dyDescent="0.25">
      <c r="D704"/>
      <c r="E704"/>
      <c r="P704"/>
      <c r="Q704"/>
    </row>
    <row r="705" spans="4:17" x14ac:dyDescent="0.25">
      <c r="D705"/>
      <c r="E705"/>
      <c r="P705"/>
      <c r="Q705"/>
    </row>
    <row r="706" spans="4:17" x14ac:dyDescent="0.25">
      <c r="D706"/>
      <c r="E706"/>
      <c r="P706"/>
      <c r="Q706"/>
    </row>
    <row r="707" spans="4:17" x14ac:dyDescent="0.25">
      <c r="D707"/>
      <c r="E707"/>
      <c r="P707"/>
      <c r="Q707"/>
    </row>
    <row r="708" spans="4:17" x14ac:dyDescent="0.25">
      <c r="D708"/>
      <c r="E708"/>
      <c r="P708"/>
      <c r="Q708"/>
    </row>
    <row r="709" spans="4:17" x14ac:dyDescent="0.25">
      <c r="D709"/>
      <c r="E709"/>
      <c r="P709"/>
      <c r="Q709"/>
    </row>
    <row r="710" spans="4:17" x14ac:dyDescent="0.25">
      <c r="D710"/>
      <c r="E710"/>
      <c r="P710"/>
      <c r="Q710"/>
    </row>
    <row r="711" spans="4:17" x14ac:dyDescent="0.25">
      <c r="D711"/>
      <c r="E711"/>
      <c r="P711"/>
      <c r="Q711"/>
    </row>
    <row r="712" spans="4:17" x14ac:dyDescent="0.25">
      <c r="D712"/>
      <c r="E712"/>
      <c r="P712"/>
      <c r="Q712"/>
    </row>
    <row r="713" spans="4:17" x14ac:dyDescent="0.25">
      <c r="D713"/>
      <c r="E713"/>
      <c r="P713"/>
      <c r="Q713"/>
    </row>
    <row r="714" spans="4:17" x14ac:dyDescent="0.25">
      <c r="D714"/>
      <c r="E714"/>
      <c r="P714"/>
      <c r="Q714"/>
    </row>
    <row r="715" spans="4:17" x14ac:dyDescent="0.25">
      <c r="D715"/>
      <c r="E715"/>
      <c r="P715"/>
      <c r="Q715"/>
    </row>
    <row r="716" spans="4:17" x14ac:dyDescent="0.25">
      <c r="D716"/>
      <c r="E716"/>
      <c r="P716"/>
      <c r="Q716"/>
    </row>
    <row r="717" spans="4:17" x14ac:dyDescent="0.25">
      <c r="D717"/>
      <c r="E717"/>
      <c r="P717"/>
      <c r="Q717"/>
    </row>
    <row r="718" spans="4:17" x14ac:dyDescent="0.25">
      <c r="D718"/>
      <c r="E718"/>
      <c r="P718"/>
      <c r="Q718"/>
    </row>
    <row r="719" spans="4:17" x14ac:dyDescent="0.25">
      <c r="D719"/>
      <c r="E719"/>
      <c r="P719"/>
      <c r="Q719"/>
    </row>
    <row r="720" spans="4:17" x14ac:dyDescent="0.25">
      <c r="D720"/>
      <c r="E720"/>
      <c r="P720"/>
      <c r="Q720"/>
    </row>
    <row r="721" spans="4:17" x14ac:dyDescent="0.25">
      <c r="D721"/>
      <c r="E721"/>
      <c r="P721"/>
      <c r="Q721"/>
    </row>
    <row r="722" spans="4:17" x14ac:dyDescent="0.25">
      <c r="D722"/>
      <c r="E722"/>
      <c r="P722"/>
      <c r="Q722"/>
    </row>
    <row r="723" spans="4:17" x14ac:dyDescent="0.25">
      <c r="D723"/>
      <c r="E723"/>
      <c r="P723"/>
      <c r="Q723"/>
    </row>
    <row r="724" spans="4:17" x14ac:dyDescent="0.25">
      <c r="D724"/>
      <c r="E724"/>
      <c r="P724"/>
      <c r="Q724"/>
    </row>
    <row r="725" spans="4:17" x14ac:dyDescent="0.25">
      <c r="D725"/>
      <c r="E725"/>
      <c r="P725"/>
      <c r="Q725"/>
    </row>
    <row r="726" spans="4:17" x14ac:dyDescent="0.25">
      <c r="D726"/>
      <c r="E726"/>
      <c r="P726"/>
      <c r="Q726"/>
    </row>
    <row r="727" spans="4:17" x14ac:dyDescent="0.25">
      <c r="D727"/>
      <c r="E727"/>
      <c r="P727"/>
      <c r="Q727"/>
    </row>
    <row r="728" spans="4:17" x14ac:dyDescent="0.25">
      <c r="D728"/>
      <c r="E728"/>
      <c r="P728"/>
      <c r="Q728"/>
    </row>
    <row r="729" spans="4:17" x14ac:dyDescent="0.25">
      <c r="D729"/>
      <c r="E729"/>
      <c r="P729"/>
      <c r="Q729"/>
    </row>
    <row r="730" spans="4:17" x14ac:dyDescent="0.25">
      <c r="D730"/>
      <c r="E730"/>
      <c r="P730"/>
      <c r="Q730"/>
    </row>
    <row r="731" spans="4:17" x14ac:dyDescent="0.25">
      <c r="D731"/>
      <c r="E731"/>
      <c r="P731"/>
      <c r="Q731"/>
    </row>
    <row r="732" spans="4:17" x14ac:dyDescent="0.25">
      <c r="D732"/>
      <c r="E732"/>
      <c r="P732"/>
      <c r="Q732"/>
    </row>
    <row r="733" spans="4:17" x14ac:dyDescent="0.25">
      <c r="D733"/>
      <c r="E733"/>
      <c r="P733"/>
      <c r="Q733"/>
    </row>
    <row r="734" spans="4:17" x14ac:dyDescent="0.25">
      <c r="D734"/>
      <c r="E734"/>
      <c r="P734"/>
      <c r="Q734"/>
    </row>
    <row r="735" spans="4:17" x14ac:dyDescent="0.25">
      <c r="D735"/>
      <c r="E735"/>
      <c r="P735"/>
      <c r="Q735"/>
    </row>
    <row r="736" spans="4:17" x14ac:dyDescent="0.25">
      <c r="D736"/>
      <c r="E736"/>
      <c r="P736"/>
      <c r="Q736"/>
    </row>
    <row r="737" spans="4:17" x14ac:dyDescent="0.25">
      <c r="D737"/>
      <c r="E737"/>
      <c r="P737"/>
      <c r="Q737"/>
    </row>
    <row r="738" spans="4:17" x14ac:dyDescent="0.25">
      <c r="D738"/>
      <c r="E738"/>
      <c r="P738"/>
      <c r="Q738"/>
    </row>
    <row r="739" spans="4:17" x14ac:dyDescent="0.25">
      <c r="D739"/>
      <c r="E739"/>
      <c r="P739"/>
      <c r="Q739"/>
    </row>
    <row r="740" spans="4:17" x14ac:dyDescent="0.25">
      <c r="D740"/>
      <c r="E740"/>
      <c r="P740"/>
      <c r="Q740"/>
    </row>
    <row r="741" spans="4:17" x14ac:dyDescent="0.25">
      <c r="D741"/>
      <c r="E741"/>
      <c r="P741"/>
      <c r="Q741"/>
    </row>
    <row r="742" spans="4:17" x14ac:dyDescent="0.25">
      <c r="D742"/>
      <c r="E742"/>
      <c r="P742"/>
      <c r="Q742"/>
    </row>
    <row r="743" spans="4:17" x14ac:dyDescent="0.25">
      <c r="D743"/>
      <c r="E743"/>
      <c r="P743"/>
      <c r="Q743"/>
    </row>
    <row r="744" spans="4:17" x14ac:dyDescent="0.25">
      <c r="D744"/>
      <c r="E744"/>
      <c r="P744"/>
      <c r="Q744"/>
    </row>
    <row r="745" spans="4:17" x14ac:dyDescent="0.25">
      <c r="D745"/>
      <c r="E745"/>
      <c r="P745"/>
      <c r="Q745"/>
    </row>
    <row r="746" spans="4:17" x14ac:dyDescent="0.25">
      <c r="D746"/>
      <c r="E746"/>
      <c r="P746"/>
      <c r="Q746"/>
    </row>
    <row r="747" spans="4:17" x14ac:dyDescent="0.25">
      <c r="D747"/>
      <c r="E747"/>
      <c r="P747"/>
      <c r="Q747"/>
    </row>
    <row r="748" spans="4:17" x14ac:dyDescent="0.25">
      <c r="D748"/>
      <c r="E748"/>
      <c r="P748"/>
      <c r="Q748"/>
    </row>
    <row r="749" spans="4:17" x14ac:dyDescent="0.25">
      <c r="D749"/>
      <c r="E749"/>
      <c r="P749"/>
      <c r="Q749"/>
    </row>
    <row r="750" spans="4:17" x14ac:dyDescent="0.25">
      <c r="D750"/>
      <c r="E750"/>
      <c r="P750"/>
      <c r="Q750"/>
    </row>
    <row r="751" spans="4:17" x14ac:dyDescent="0.25">
      <c r="D751"/>
      <c r="E751"/>
      <c r="P751"/>
      <c r="Q751"/>
    </row>
    <row r="752" spans="4:17" x14ac:dyDescent="0.25">
      <c r="D752"/>
      <c r="E752"/>
      <c r="P752"/>
      <c r="Q752"/>
    </row>
    <row r="753" spans="4:17" x14ac:dyDescent="0.25">
      <c r="D753"/>
      <c r="E753"/>
      <c r="P753"/>
      <c r="Q753"/>
    </row>
    <row r="754" spans="4:17" x14ac:dyDescent="0.25">
      <c r="D754"/>
      <c r="E754"/>
      <c r="P754"/>
      <c r="Q754"/>
    </row>
    <row r="755" spans="4:17" x14ac:dyDescent="0.25">
      <c r="D755"/>
      <c r="E755"/>
      <c r="P755"/>
      <c r="Q755"/>
    </row>
    <row r="756" spans="4:17" x14ac:dyDescent="0.25">
      <c r="D756"/>
      <c r="E756"/>
      <c r="P756"/>
      <c r="Q756"/>
    </row>
    <row r="757" spans="4:17" x14ac:dyDescent="0.25">
      <c r="D757"/>
      <c r="E757"/>
      <c r="P757"/>
      <c r="Q757"/>
    </row>
    <row r="758" spans="4:17" x14ac:dyDescent="0.25">
      <c r="D758"/>
      <c r="E758"/>
      <c r="P758"/>
      <c r="Q758"/>
    </row>
    <row r="759" spans="4:17" x14ac:dyDescent="0.25">
      <c r="D759"/>
      <c r="E759"/>
      <c r="P759"/>
      <c r="Q759"/>
    </row>
    <row r="760" spans="4:17" x14ac:dyDescent="0.25">
      <c r="D760"/>
      <c r="E760"/>
      <c r="P760"/>
      <c r="Q760"/>
    </row>
    <row r="761" spans="4:17" x14ac:dyDescent="0.25">
      <c r="D761"/>
      <c r="E761"/>
      <c r="P761"/>
      <c r="Q761"/>
    </row>
    <row r="762" spans="4:17" x14ac:dyDescent="0.25">
      <c r="D762"/>
      <c r="E762"/>
      <c r="P762"/>
      <c r="Q762"/>
    </row>
    <row r="763" spans="4:17" x14ac:dyDescent="0.25">
      <c r="D763"/>
      <c r="E763"/>
      <c r="P763"/>
      <c r="Q763"/>
    </row>
    <row r="764" spans="4:17" x14ac:dyDescent="0.25">
      <c r="D764"/>
      <c r="E764"/>
      <c r="P764"/>
      <c r="Q764"/>
    </row>
    <row r="765" spans="4:17" x14ac:dyDescent="0.25">
      <c r="D765"/>
      <c r="E765"/>
      <c r="P765"/>
      <c r="Q765"/>
    </row>
    <row r="766" spans="4:17" x14ac:dyDescent="0.25">
      <c r="D766"/>
      <c r="E766"/>
      <c r="P766"/>
      <c r="Q766"/>
    </row>
    <row r="767" spans="4:17" x14ac:dyDescent="0.25">
      <c r="D767"/>
      <c r="E767"/>
      <c r="P767"/>
      <c r="Q767"/>
    </row>
    <row r="768" spans="4:17" x14ac:dyDescent="0.25">
      <c r="D768"/>
      <c r="E768"/>
      <c r="P768"/>
      <c r="Q768"/>
    </row>
    <row r="769" spans="4:17" x14ac:dyDescent="0.25">
      <c r="D769"/>
      <c r="E769"/>
      <c r="P769"/>
      <c r="Q769"/>
    </row>
    <row r="770" spans="4:17" x14ac:dyDescent="0.25">
      <c r="D770"/>
      <c r="E770"/>
      <c r="P770"/>
      <c r="Q770"/>
    </row>
    <row r="771" spans="4:17" x14ac:dyDescent="0.25">
      <c r="D771"/>
      <c r="E771"/>
      <c r="P771"/>
      <c r="Q771"/>
    </row>
    <row r="772" spans="4:17" x14ac:dyDescent="0.25">
      <c r="D772"/>
      <c r="E772"/>
      <c r="P772"/>
      <c r="Q772"/>
    </row>
    <row r="773" spans="4:17" x14ac:dyDescent="0.25">
      <c r="D773"/>
      <c r="E773"/>
      <c r="P773"/>
      <c r="Q773"/>
    </row>
    <row r="774" spans="4:17" x14ac:dyDescent="0.25">
      <c r="D774"/>
      <c r="E774"/>
      <c r="P774"/>
      <c r="Q774"/>
    </row>
    <row r="775" spans="4:17" x14ac:dyDescent="0.25">
      <c r="D775"/>
      <c r="E775"/>
      <c r="P775"/>
      <c r="Q775"/>
    </row>
    <row r="776" spans="4:17" x14ac:dyDescent="0.25">
      <c r="D776"/>
      <c r="E776"/>
      <c r="P776"/>
      <c r="Q776"/>
    </row>
    <row r="777" spans="4:17" x14ac:dyDescent="0.25">
      <c r="D777"/>
      <c r="E777"/>
      <c r="P777"/>
      <c r="Q777"/>
    </row>
    <row r="778" spans="4:17" x14ac:dyDescent="0.25">
      <c r="D778"/>
      <c r="E778"/>
      <c r="P778"/>
      <c r="Q778"/>
    </row>
    <row r="779" spans="4:17" x14ac:dyDescent="0.25">
      <c r="D779"/>
      <c r="E779"/>
      <c r="P779"/>
      <c r="Q779"/>
    </row>
    <row r="780" spans="4:17" x14ac:dyDescent="0.25">
      <c r="D780"/>
      <c r="E780"/>
      <c r="P780"/>
      <c r="Q780"/>
    </row>
    <row r="781" spans="4:17" x14ac:dyDescent="0.25">
      <c r="D781"/>
      <c r="E781"/>
      <c r="P781"/>
      <c r="Q781"/>
    </row>
    <row r="782" spans="4:17" x14ac:dyDescent="0.25">
      <c r="D782"/>
      <c r="E782"/>
      <c r="P782"/>
      <c r="Q782"/>
    </row>
    <row r="783" spans="4:17" x14ac:dyDescent="0.25">
      <c r="D783"/>
      <c r="E783"/>
      <c r="P783"/>
      <c r="Q783"/>
    </row>
    <row r="784" spans="4:17" x14ac:dyDescent="0.25">
      <c r="D784"/>
      <c r="E784"/>
      <c r="P784"/>
      <c r="Q784"/>
    </row>
  </sheetData>
  <sortState xmlns:xlrd2="http://schemas.microsoft.com/office/spreadsheetml/2017/richdata2" ref="A3:S90">
    <sortCondition ref="A3:A90"/>
  </sortState>
  <mergeCells count="7">
    <mergeCell ref="U7:U10"/>
    <mergeCell ref="F1:N1"/>
    <mergeCell ref="V4:W4"/>
    <mergeCell ref="V5:W5"/>
    <mergeCell ref="V6:W6"/>
    <mergeCell ref="V7:W7"/>
    <mergeCell ref="V8:W8"/>
  </mergeCells>
  <pageMargins left="0.7" right="0.7" top="0.75" bottom="0.75" header="0.3" footer="0.3"/>
  <pageSetup orientation="portrait"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F3F16-9834-43B6-BFCC-D49615E60203}">
  <dimension ref="A1:T67"/>
  <sheetViews>
    <sheetView workbookViewId="0">
      <selection activeCell="Q76" sqref="Q76:R76"/>
    </sheetView>
  </sheetViews>
  <sheetFormatPr defaultRowHeight="15" x14ac:dyDescent="0.25"/>
  <cols>
    <col min="2" max="2" width="19.5703125" customWidth="1"/>
    <col min="3" max="3" width="14.7109375" customWidth="1"/>
    <col min="4" max="4" width="14.28515625" style="40" customWidth="1"/>
    <col min="5" max="5" width="15.140625" customWidth="1"/>
    <col min="6" max="6" width="14" customWidth="1"/>
    <col min="7" max="7" width="16.140625" customWidth="1"/>
    <col min="8" max="8" width="10" customWidth="1"/>
    <col min="9" max="9" width="10.5703125" customWidth="1"/>
  </cols>
  <sheetData>
    <row r="1" spans="1:20" x14ac:dyDescent="0.25">
      <c r="A1" s="89"/>
      <c r="B1" s="89"/>
      <c r="C1" s="89"/>
      <c r="D1" s="90"/>
      <c r="E1" s="89"/>
      <c r="F1" s="89"/>
      <c r="G1" s="89"/>
      <c r="H1" s="89"/>
      <c r="I1" s="89"/>
      <c r="J1" s="89"/>
      <c r="K1" s="89"/>
      <c r="L1" s="89"/>
      <c r="M1" s="89"/>
      <c r="N1" s="89"/>
      <c r="O1" s="89"/>
      <c r="P1" s="89"/>
      <c r="Q1" s="89"/>
      <c r="R1" s="89"/>
      <c r="S1" s="89"/>
    </row>
    <row r="2" spans="1:20" ht="18.75" x14ac:dyDescent="0.3">
      <c r="A2" s="91" t="s">
        <v>193</v>
      </c>
      <c r="B2" s="92"/>
      <c r="C2" s="92"/>
      <c r="D2" s="93"/>
      <c r="E2" s="92"/>
      <c r="F2" s="73"/>
      <c r="G2" s="73"/>
      <c r="H2" s="73"/>
      <c r="I2" s="73"/>
      <c r="J2" s="73"/>
      <c r="K2" s="73"/>
      <c r="L2" s="73"/>
      <c r="M2" s="73"/>
      <c r="N2" s="73"/>
      <c r="O2" s="73"/>
      <c r="P2" s="73"/>
      <c r="Q2" s="73"/>
      <c r="R2" s="73"/>
      <c r="S2" s="94"/>
      <c r="T2" s="94"/>
    </row>
    <row r="3" spans="1:20" ht="12" customHeight="1" x14ac:dyDescent="0.3">
      <c r="A3" s="91"/>
      <c r="B3" s="92"/>
      <c r="C3" s="92"/>
      <c r="D3" s="93"/>
      <c r="E3" s="92"/>
      <c r="F3" s="73"/>
      <c r="G3" s="73"/>
      <c r="H3" s="73"/>
      <c r="I3" s="73"/>
      <c r="J3" s="73"/>
      <c r="K3" s="73"/>
      <c r="L3" s="73"/>
      <c r="M3" s="73"/>
      <c r="N3" s="73"/>
      <c r="O3" s="73"/>
      <c r="P3" s="73"/>
      <c r="Q3" s="73"/>
      <c r="R3" s="73"/>
      <c r="S3" s="94"/>
      <c r="T3" s="94"/>
    </row>
    <row r="4" spans="1:20" ht="19.5" customHeight="1" x14ac:dyDescent="0.3">
      <c r="A4" s="73"/>
      <c r="B4" s="73" t="s">
        <v>194</v>
      </c>
      <c r="C4" s="73"/>
      <c r="D4" s="76"/>
      <c r="E4" s="73"/>
      <c r="F4" s="73"/>
      <c r="G4" s="73"/>
      <c r="H4" s="73"/>
      <c r="I4" s="73"/>
      <c r="J4" s="73"/>
      <c r="K4" s="73"/>
      <c r="L4" s="73"/>
      <c r="M4" s="73"/>
      <c r="N4" s="73"/>
      <c r="O4" s="73"/>
      <c r="P4" s="73"/>
      <c r="Q4" s="73"/>
      <c r="R4" s="73"/>
      <c r="S4" s="94"/>
      <c r="T4" s="94"/>
    </row>
    <row r="5" spans="1:20" ht="19.5" customHeight="1" x14ac:dyDescent="0.3">
      <c r="A5" s="73"/>
      <c r="B5" s="73" t="s">
        <v>195</v>
      </c>
      <c r="C5" s="73"/>
      <c r="D5" s="76"/>
      <c r="E5" s="73"/>
      <c r="F5" s="73"/>
      <c r="G5" s="73"/>
      <c r="H5" s="73"/>
      <c r="I5" s="73"/>
      <c r="J5" s="73"/>
      <c r="K5" s="73"/>
      <c r="L5" s="73"/>
      <c r="M5" s="73"/>
      <c r="N5" s="73"/>
      <c r="O5" s="73"/>
      <c r="P5" s="73"/>
      <c r="Q5" s="73"/>
      <c r="R5" s="73"/>
      <c r="S5" s="94"/>
      <c r="T5" s="94"/>
    </row>
    <row r="6" spans="1:20" ht="19.5" customHeight="1" x14ac:dyDescent="0.3">
      <c r="A6" s="73"/>
      <c r="B6" s="73" t="s">
        <v>196</v>
      </c>
      <c r="C6" s="73"/>
      <c r="D6" s="76"/>
      <c r="E6" s="73"/>
      <c r="F6" s="73"/>
      <c r="G6" s="73"/>
      <c r="H6" s="73"/>
      <c r="I6" s="73"/>
      <c r="J6" s="73"/>
      <c r="K6" s="73"/>
      <c r="L6" s="73"/>
      <c r="M6" s="73"/>
      <c r="N6" s="73"/>
      <c r="O6" s="73"/>
      <c r="P6" s="73"/>
      <c r="Q6" s="73"/>
      <c r="R6" s="73"/>
      <c r="S6" s="94"/>
      <c r="T6" s="94"/>
    </row>
    <row r="7" spans="1:20" ht="19.5" customHeight="1" x14ac:dyDescent="0.3">
      <c r="A7" s="73"/>
      <c r="B7" s="73" t="s">
        <v>197</v>
      </c>
      <c r="C7" s="73"/>
      <c r="D7" s="76"/>
      <c r="E7" s="73"/>
      <c r="F7" s="73"/>
      <c r="G7" s="73"/>
      <c r="H7" s="73"/>
      <c r="I7" s="73"/>
      <c r="J7" s="73"/>
      <c r="K7" s="73"/>
      <c r="L7" s="73"/>
      <c r="M7" s="73"/>
      <c r="N7" s="73"/>
      <c r="O7" s="73"/>
      <c r="P7" s="73"/>
      <c r="Q7" s="73"/>
      <c r="R7" s="73"/>
      <c r="S7" s="94"/>
      <c r="T7" s="94"/>
    </row>
    <row r="8" spans="1:20" ht="19.5" customHeight="1" x14ac:dyDescent="0.3">
      <c r="A8" s="73"/>
      <c r="B8" s="73" t="s">
        <v>198</v>
      </c>
      <c r="C8" s="73"/>
      <c r="D8" s="76"/>
      <c r="E8" s="73"/>
      <c r="F8" s="73"/>
      <c r="G8" s="73"/>
      <c r="H8" s="73"/>
      <c r="I8" s="73"/>
      <c r="J8" s="73"/>
      <c r="K8" s="73"/>
      <c r="L8" s="73"/>
      <c r="M8" s="73"/>
      <c r="N8" s="73"/>
      <c r="O8" s="73"/>
      <c r="P8" s="73"/>
      <c r="Q8" s="73"/>
      <c r="R8" s="73"/>
      <c r="S8" s="94"/>
      <c r="T8" s="94"/>
    </row>
    <row r="9" spans="1:20" ht="18.75" x14ac:dyDescent="0.3">
      <c r="A9" s="73"/>
      <c r="B9" s="73" t="s">
        <v>199</v>
      </c>
      <c r="C9" s="73"/>
      <c r="D9" s="76"/>
      <c r="E9" s="73"/>
      <c r="F9" s="73"/>
      <c r="G9" s="73"/>
      <c r="H9" s="73"/>
      <c r="I9" s="73"/>
      <c r="J9" s="73"/>
      <c r="K9" s="73"/>
      <c r="L9" s="73"/>
      <c r="M9" s="73"/>
      <c r="N9" s="73"/>
      <c r="O9" s="73"/>
      <c r="P9" s="73"/>
      <c r="Q9" s="73"/>
      <c r="R9" s="73"/>
      <c r="S9" s="94"/>
      <c r="T9" s="94"/>
    </row>
    <row r="10" spans="1:20" ht="18.75" x14ac:dyDescent="0.3">
      <c r="A10" s="73"/>
      <c r="B10" s="73"/>
      <c r="C10" s="73"/>
      <c r="D10" s="76"/>
      <c r="E10" s="73"/>
      <c r="F10" s="73"/>
      <c r="G10" s="73"/>
      <c r="H10" s="73"/>
      <c r="I10" s="73"/>
      <c r="J10" s="73"/>
      <c r="K10" s="73"/>
      <c r="L10" s="73"/>
      <c r="M10" s="73"/>
      <c r="N10" s="73"/>
      <c r="O10" s="73"/>
      <c r="P10" s="73"/>
      <c r="Q10" s="73"/>
      <c r="R10" s="73"/>
      <c r="S10" s="94"/>
      <c r="T10" s="94"/>
    </row>
    <row r="11" spans="1:20" ht="24" customHeight="1" x14ac:dyDescent="0.3">
      <c r="A11" s="95" t="s">
        <v>200</v>
      </c>
      <c r="B11" s="73"/>
      <c r="C11" s="73"/>
      <c r="D11" s="76"/>
      <c r="E11" s="73"/>
      <c r="F11" s="73"/>
      <c r="G11" s="73"/>
      <c r="H11" s="73"/>
      <c r="I11" s="73"/>
      <c r="J11" s="73"/>
      <c r="K11" s="73"/>
      <c r="L11" s="73"/>
      <c r="M11" s="73"/>
      <c r="N11" s="73"/>
      <c r="O11" s="73"/>
      <c r="P11" s="73"/>
      <c r="Q11" s="73"/>
      <c r="R11" s="73"/>
      <c r="S11" s="94"/>
      <c r="T11" s="94"/>
    </row>
    <row r="12" spans="1:20" ht="15" customHeight="1" x14ac:dyDescent="0.3">
      <c r="A12" s="95"/>
      <c r="B12" s="73"/>
      <c r="C12" s="73"/>
      <c r="D12" s="76"/>
      <c r="E12" s="73"/>
      <c r="F12" s="73"/>
      <c r="G12" s="73"/>
      <c r="H12" s="73"/>
      <c r="I12" s="73"/>
      <c r="J12" s="73"/>
      <c r="K12" s="73"/>
      <c r="L12" s="73"/>
      <c r="M12" s="73"/>
      <c r="N12" s="73"/>
      <c r="O12" s="73"/>
      <c r="P12" s="73"/>
      <c r="Q12" s="73"/>
      <c r="R12" s="73"/>
      <c r="S12" s="94"/>
      <c r="T12" s="94"/>
    </row>
    <row r="13" spans="1:20" ht="21.75" customHeight="1" x14ac:dyDescent="0.3">
      <c r="A13" s="95"/>
      <c r="B13" s="73" t="s">
        <v>201</v>
      </c>
      <c r="C13" s="73"/>
      <c r="D13" s="76"/>
      <c r="E13" s="73"/>
      <c r="F13" s="73"/>
      <c r="G13" s="73"/>
      <c r="H13" s="73"/>
      <c r="I13" s="73"/>
      <c r="J13" s="73"/>
      <c r="K13" s="73"/>
      <c r="L13" s="73"/>
      <c r="M13" s="73"/>
      <c r="N13" s="73"/>
      <c r="O13" s="73"/>
      <c r="P13" s="73"/>
      <c r="Q13" s="73"/>
      <c r="R13" s="73"/>
      <c r="S13" s="94"/>
      <c r="T13" s="94"/>
    </row>
    <row r="14" spans="1:20" ht="21.75" customHeight="1" x14ac:dyDescent="0.3">
      <c r="A14" s="95"/>
      <c r="B14" s="73" t="s">
        <v>202</v>
      </c>
      <c r="C14" s="73"/>
      <c r="D14" s="76"/>
      <c r="E14" s="73"/>
      <c r="F14" s="73"/>
      <c r="G14" s="73"/>
      <c r="H14" s="73"/>
      <c r="I14" s="73"/>
      <c r="J14" s="73"/>
      <c r="K14" s="73"/>
      <c r="L14" s="73"/>
      <c r="M14" s="73"/>
      <c r="N14" s="73"/>
      <c r="O14" s="73"/>
      <c r="P14" s="73"/>
      <c r="Q14" s="73"/>
      <c r="R14" s="73"/>
      <c r="S14" s="94"/>
      <c r="T14" s="94"/>
    </row>
    <row r="15" spans="1:20" ht="21.75" customHeight="1" x14ac:dyDescent="0.3">
      <c r="A15" s="95"/>
      <c r="B15" s="96" t="s">
        <v>203</v>
      </c>
      <c r="C15" s="73"/>
      <c r="D15" s="76"/>
      <c r="E15" s="73"/>
      <c r="F15" s="73"/>
      <c r="G15" s="73"/>
      <c r="H15" s="73"/>
      <c r="I15" s="73"/>
      <c r="J15" s="73"/>
      <c r="K15" s="73"/>
      <c r="L15" s="73"/>
      <c r="M15" s="73"/>
      <c r="N15" s="73"/>
      <c r="O15" s="73"/>
      <c r="P15" s="73"/>
      <c r="Q15" s="73"/>
      <c r="R15" s="73"/>
      <c r="S15" s="94"/>
      <c r="T15" s="94"/>
    </row>
    <row r="16" spans="1:20" ht="21.75" customHeight="1" x14ac:dyDescent="0.3">
      <c r="A16" s="95"/>
      <c r="B16" s="97" t="s">
        <v>204</v>
      </c>
      <c r="C16" s="97"/>
      <c r="D16" s="98"/>
      <c r="E16" s="97"/>
      <c r="F16" s="97"/>
      <c r="G16" s="97"/>
      <c r="H16" s="97"/>
      <c r="I16" s="97"/>
      <c r="J16" s="97"/>
      <c r="K16" s="97"/>
      <c r="L16" s="97"/>
      <c r="M16" s="97"/>
      <c r="N16" s="97"/>
      <c r="O16" s="97"/>
      <c r="P16" s="73"/>
      <c r="Q16" s="73"/>
      <c r="R16" s="73"/>
      <c r="S16" s="94"/>
      <c r="T16" s="94"/>
    </row>
    <row r="17" spans="1:20" ht="12.75" customHeight="1" x14ac:dyDescent="0.3">
      <c r="A17" s="95"/>
      <c r="B17" s="73"/>
      <c r="C17" s="73"/>
      <c r="D17" s="76"/>
      <c r="E17" s="73"/>
      <c r="F17" s="73"/>
      <c r="G17" s="73"/>
      <c r="H17" s="73"/>
      <c r="I17" s="73"/>
      <c r="J17" s="73"/>
      <c r="K17" s="73"/>
      <c r="L17" s="73"/>
      <c r="M17" s="73"/>
      <c r="N17" s="73"/>
      <c r="O17" s="73"/>
      <c r="P17" s="73"/>
      <c r="Q17" s="73"/>
      <c r="R17" s="73"/>
      <c r="S17" s="94"/>
      <c r="T17" s="94"/>
    </row>
    <row r="18" spans="1:20" ht="18.75" x14ac:dyDescent="0.3">
      <c r="A18" s="99" t="s">
        <v>205</v>
      </c>
      <c r="B18" s="100" t="s">
        <v>179</v>
      </c>
      <c r="C18" s="73"/>
      <c r="D18" s="76"/>
      <c r="E18" s="73"/>
      <c r="F18" s="73"/>
      <c r="G18" s="73"/>
      <c r="H18" s="73"/>
      <c r="I18" s="73"/>
      <c r="J18" s="73"/>
      <c r="K18" s="73"/>
      <c r="L18" s="73"/>
      <c r="M18" s="73"/>
      <c r="N18" s="73"/>
      <c r="O18" s="73"/>
      <c r="P18" s="73"/>
      <c r="Q18" s="73"/>
      <c r="R18" s="73"/>
      <c r="S18" s="94"/>
      <c r="T18" s="94"/>
    </row>
    <row r="19" spans="1:20" ht="8.25" customHeight="1" x14ac:dyDescent="0.3">
      <c r="A19" s="76"/>
      <c r="B19" s="73"/>
      <c r="C19" s="73"/>
      <c r="D19" s="76"/>
      <c r="E19" s="73"/>
      <c r="F19" s="73"/>
      <c r="G19" s="73"/>
      <c r="H19" s="73"/>
      <c r="I19" s="73"/>
      <c r="J19" s="73"/>
      <c r="K19" s="73"/>
      <c r="L19" s="73"/>
      <c r="M19" s="73"/>
      <c r="N19" s="73"/>
      <c r="O19" s="73"/>
      <c r="P19" s="73"/>
      <c r="Q19" s="73"/>
      <c r="R19" s="73"/>
      <c r="S19" s="94"/>
      <c r="T19" s="94"/>
    </row>
    <row r="20" spans="1:20" ht="18.75" x14ac:dyDescent="0.3">
      <c r="A20" s="73"/>
      <c r="B20" s="101" t="s">
        <v>206</v>
      </c>
      <c r="C20" s="102">
        <v>35.4</v>
      </c>
      <c r="D20" s="76"/>
      <c r="E20" s="73"/>
      <c r="F20" s="73"/>
      <c r="G20" s="73"/>
      <c r="H20" s="73"/>
      <c r="I20" s="73"/>
      <c r="J20" s="73"/>
      <c r="K20" s="73"/>
      <c r="L20" s="73"/>
      <c r="M20" s="73"/>
      <c r="N20" s="73"/>
      <c r="O20" s="73"/>
      <c r="P20" s="73"/>
      <c r="Q20" s="73"/>
      <c r="R20" s="73"/>
      <c r="S20" s="94"/>
      <c r="T20" s="94"/>
    </row>
    <row r="21" spans="1:20" ht="18.75" x14ac:dyDescent="0.3">
      <c r="A21" s="73"/>
      <c r="B21" s="73" t="s">
        <v>207</v>
      </c>
      <c r="C21" s="73"/>
      <c r="D21" s="76"/>
      <c r="E21" s="73"/>
      <c r="F21" s="73"/>
      <c r="G21" s="73"/>
      <c r="H21" s="73"/>
      <c r="I21" s="73"/>
      <c r="J21" s="73"/>
      <c r="K21" s="73"/>
      <c r="L21" s="73"/>
      <c r="M21" s="73"/>
      <c r="N21" s="73"/>
      <c r="O21" s="73"/>
      <c r="P21" s="73"/>
      <c r="Q21" s="73"/>
      <c r="R21" s="73"/>
      <c r="S21" s="94"/>
      <c r="T21" s="94"/>
    </row>
    <row r="22" spans="1:20" ht="57" customHeight="1" x14ac:dyDescent="0.3">
      <c r="A22" s="76" t="s">
        <v>17</v>
      </c>
      <c r="B22" s="103" t="s">
        <v>181</v>
      </c>
      <c r="C22" s="104" t="s">
        <v>208</v>
      </c>
      <c r="D22" s="105" t="s">
        <v>209</v>
      </c>
      <c r="E22" s="105" t="s">
        <v>180</v>
      </c>
      <c r="F22" s="105" t="s">
        <v>210</v>
      </c>
      <c r="G22" s="106" t="s">
        <v>211</v>
      </c>
      <c r="H22" s="73"/>
      <c r="I22" s="73"/>
      <c r="J22" s="73"/>
      <c r="K22" s="73"/>
      <c r="L22" s="73"/>
      <c r="M22" s="73"/>
      <c r="N22" s="73"/>
      <c r="O22" s="73"/>
      <c r="P22" s="73"/>
      <c r="Q22" s="73"/>
      <c r="R22" s="73"/>
      <c r="S22" s="94"/>
      <c r="T22" s="94"/>
    </row>
    <row r="23" spans="1:20" ht="18.75" x14ac:dyDescent="0.3">
      <c r="A23" s="76" t="s">
        <v>212</v>
      </c>
      <c r="B23" s="107" t="s">
        <v>182</v>
      </c>
      <c r="C23" s="107">
        <v>46</v>
      </c>
      <c r="D23" s="107">
        <f>C23-$C$20</f>
        <v>10.600000000000001</v>
      </c>
      <c r="E23" s="107">
        <v>0.6</v>
      </c>
      <c r="F23" s="108">
        <f>D23*E23</f>
        <v>6.36</v>
      </c>
      <c r="G23" s="109">
        <f>C23-F23</f>
        <v>39.64</v>
      </c>
      <c r="H23" s="73" t="s">
        <v>213</v>
      </c>
      <c r="I23" s="73"/>
      <c r="J23" s="73"/>
      <c r="K23" s="73"/>
      <c r="L23" s="73"/>
      <c r="M23" s="73"/>
      <c r="N23" s="73"/>
      <c r="O23" s="73"/>
      <c r="P23" s="73"/>
      <c r="Q23" s="73"/>
      <c r="R23" s="73"/>
      <c r="S23" s="94"/>
      <c r="T23" s="94"/>
    </row>
    <row r="24" spans="1:20" ht="18.75" x14ac:dyDescent="0.3">
      <c r="A24" s="76" t="s">
        <v>212</v>
      </c>
      <c r="B24" s="107" t="s">
        <v>183</v>
      </c>
      <c r="C24" s="107">
        <v>53</v>
      </c>
      <c r="D24" s="107">
        <f>C24-$C$20</f>
        <v>17.600000000000001</v>
      </c>
      <c r="E24" s="107">
        <v>0.7</v>
      </c>
      <c r="F24" s="108">
        <f t="shared" ref="F24:F26" si="0">D24*E24</f>
        <v>12.32</v>
      </c>
      <c r="G24" s="109">
        <f t="shared" ref="G24:G26" si="1">C24-F24</f>
        <v>40.68</v>
      </c>
      <c r="H24" s="73" t="s">
        <v>214</v>
      </c>
      <c r="I24" s="73"/>
      <c r="J24" s="73"/>
      <c r="K24" s="73"/>
      <c r="L24" s="73"/>
      <c r="M24" s="73"/>
      <c r="N24" s="73"/>
      <c r="O24" s="73"/>
      <c r="P24" s="73"/>
      <c r="Q24" s="73"/>
      <c r="R24" s="73"/>
      <c r="S24" s="94"/>
      <c r="T24" s="94"/>
    </row>
    <row r="25" spans="1:20" ht="18.75" x14ac:dyDescent="0.3">
      <c r="A25" s="76" t="s">
        <v>215</v>
      </c>
      <c r="B25" s="107" t="s">
        <v>216</v>
      </c>
      <c r="C25" s="107">
        <v>65</v>
      </c>
      <c r="D25" s="107">
        <f>C25-$C$20</f>
        <v>29.6</v>
      </c>
      <c r="E25" s="107">
        <v>0.8</v>
      </c>
      <c r="F25" s="108">
        <f t="shared" si="0"/>
        <v>23.680000000000003</v>
      </c>
      <c r="G25" s="109">
        <f t="shared" si="1"/>
        <v>41.319999999999993</v>
      </c>
      <c r="H25" s="73" t="s">
        <v>213</v>
      </c>
      <c r="I25" s="73"/>
      <c r="J25" s="73"/>
      <c r="K25" s="73"/>
      <c r="L25" s="73"/>
      <c r="M25" s="73"/>
      <c r="N25" s="73"/>
      <c r="O25" s="73"/>
      <c r="P25" s="73"/>
      <c r="Q25" s="73"/>
      <c r="R25" s="73"/>
      <c r="S25" s="94"/>
      <c r="T25" s="94"/>
    </row>
    <row r="26" spans="1:20" ht="18.75" x14ac:dyDescent="0.3">
      <c r="A26" s="76" t="s">
        <v>215</v>
      </c>
      <c r="B26" s="107" t="s">
        <v>52</v>
      </c>
      <c r="C26" s="107">
        <v>56</v>
      </c>
      <c r="D26" s="107">
        <f>C26-$C$20</f>
        <v>20.6</v>
      </c>
      <c r="E26" s="107">
        <v>0.8</v>
      </c>
      <c r="F26" s="108">
        <f t="shared" si="0"/>
        <v>16.48</v>
      </c>
      <c r="G26" s="109">
        <f t="shared" si="1"/>
        <v>39.519999999999996</v>
      </c>
      <c r="H26" s="73" t="s">
        <v>214</v>
      </c>
      <c r="I26" s="73"/>
      <c r="J26" s="73"/>
      <c r="K26" s="73"/>
      <c r="L26" s="73"/>
      <c r="M26" s="73"/>
      <c r="N26" s="73"/>
      <c r="O26" s="73"/>
      <c r="P26" s="73"/>
      <c r="Q26" s="73"/>
      <c r="R26" s="73"/>
      <c r="S26" s="94"/>
      <c r="T26" s="94"/>
    </row>
    <row r="27" spans="1:20" ht="18.75" x14ac:dyDescent="0.3">
      <c r="A27" s="73"/>
      <c r="B27" s="73"/>
      <c r="C27" s="73"/>
      <c r="D27" s="76"/>
      <c r="E27" s="73"/>
      <c r="F27" s="73"/>
      <c r="G27" s="73"/>
      <c r="H27" s="73"/>
      <c r="I27" s="73"/>
      <c r="J27" s="73"/>
      <c r="K27" s="73"/>
      <c r="L27" s="73"/>
      <c r="M27" s="73"/>
      <c r="N27" s="73"/>
      <c r="O27" s="73"/>
      <c r="P27" s="73"/>
      <c r="Q27" s="73"/>
      <c r="R27" s="73"/>
      <c r="S27" s="94"/>
      <c r="T27" s="94"/>
    </row>
    <row r="28" spans="1:20" ht="71.25" customHeight="1" x14ac:dyDescent="0.3">
      <c r="A28" s="110" t="s">
        <v>217</v>
      </c>
      <c r="B28" s="167" t="s">
        <v>218</v>
      </c>
      <c r="C28" s="168"/>
      <c r="D28" s="168"/>
      <c r="E28" s="168"/>
      <c r="F28" s="168"/>
      <c r="G28" s="168"/>
      <c r="H28" s="169"/>
      <c r="I28" s="169"/>
      <c r="J28" s="169"/>
      <c r="K28" s="169"/>
      <c r="L28" s="73"/>
      <c r="M28" s="73"/>
      <c r="N28" s="73"/>
      <c r="O28" s="73"/>
      <c r="P28" s="73"/>
      <c r="Q28" s="73"/>
      <c r="R28" s="73"/>
      <c r="S28" s="94"/>
      <c r="T28" s="94"/>
    </row>
    <row r="29" spans="1:20" ht="18.75" x14ac:dyDescent="0.3">
      <c r="A29" s="73"/>
      <c r="B29" s="73"/>
      <c r="C29" s="76"/>
      <c r="D29" s="73"/>
      <c r="E29" s="73"/>
      <c r="F29" s="73"/>
      <c r="G29" s="73"/>
      <c r="H29" s="73"/>
      <c r="I29" s="73"/>
      <c r="J29" s="73"/>
      <c r="K29" s="73"/>
      <c r="L29" s="73"/>
      <c r="M29" s="73"/>
      <c r="N29" s="73"/>
      <c r="O29" s="73"/>
      <c r="P29" s="73"/>
      <c r="Q29" s="73"/>
      <c r="R29" s="73"/>
      <c r="S29" s="94"/>
      <c r="T29" s="94"/>
    </row>
    <row r="30" spans="1:20" ht="56.25" x14ac:dyDescent="0.3">
      <c r="A30" s="73"/>
      <c r="B30" s="107" t="s">
        <v>219</v>
      </c>
      <c r="C30" s="111" t="s">
        <v>220</v>
      </c>
      <c r="D30" s="111" t="s">
        <v>221</v>
      </c>
      <c r="E30" s="111" t="s">
        <v>222</v>
      </c>
      <c r="F30" s="112" t="s">
        <v>173</v>
      </c>
      <c r="G30" s="112" t="s">
        <v>174</v>
      </c>
      <c r="H30" s="112" t="s">
        <v>175</v>
      </c>
      <c r="I30" s="112" t="s">
        <v>176</v>
      </c>
      <c r="J30" s="73"/>
      <c r="K30" s="73"/>
      <c r="L30" s="73"/>
      <c r="M30" s="73"/>
      <c r="N30" s="73"/>
      <c r="O30" s="73"/>
      <c r="P30" s="73"/>
      <c r="Q30" s="73"/>
      <c r="R30" s="73"/>
      <c r="S30" s="94"/>
      <c r="T30" s="94"/>
    </row>
    <row r="31" spans="1:20" ht="18.75" x14ac:dyDescent="0.3">
      <c r="A31" s="73"/>
      <c r="B31" s="113" t="s">
        <v>223</v>
      </c>
      <c r="C31" s="107">
        <v>46</v>
      </c>
      <c r="D31" s="107">
        <v>53</v>
      </c>
      <c r="E31" s="107" t="s">
        <v>52</v>
      </c>
      <c r="F31" s="114">
        <v>6</v>
      </c>
      <c r="G31" s="114">
        <v>12</v>
      </c>
      <c r="H31" s="114">
        <f>AVERAGE(SMALL((C31:D31),{1,2}))-35.4</f>
        <v>14.100000000000001</v>
      </c>
      <c r="I31" s="114" t="s">
        <v>52</v>
      </c>
      <c r="J31" s="73"/>
      <c r="K31" s="73"/>
      <c r="L31" s="73"/>
      <c r="M31" s="73"/>
      <c r="N31" s="73"/>
      <c r="O31" s="73"/>
      <c r="P31" s="73"/>
      <c r="Q31" s="73"/>
      <c r="R31" s="73"/>
      <c r="S31" s="94"/>
      <c r="T31" s="94"/>
    </row>
    <row r="32" spans="1:20" ht="18.75" x14ac:dyDescent="0.3">
      <c r="A32" s="73"/>
      <c r="B32" s="113" t="s">
        <v>215</v>
      </c>
      <c r="C32" s="107">
        <v>65</v>
      </c>
      <c r="D32" s="107">
        <v>56</v>
      </c>
      <c r="E32" s="107" t="s">
        <v>52</v>
      </c>
      <c r="F32" s="114">
        <v>24</v>
      </c>
      <c r="G32" s="114">
        <v>16</v>
      </c>
      <c r="H32" s="114">
        <f>AVERAGE(SMALL((C32:D32),{1,2}))-35.4</f>
        <v>25.1</v>
      </c>
      <c r="I32" s="114"/>
      <c r="J32" s="73"/>
      <c r="K32" s="73"/>
      <c r="L32" s="73"/>
      <c r="M32" s="73"/>
      <c r="N32" s="73"/>
      <c r="O32" s="73"/>
      <c r="P32" s="73"/>
      <c r="Q32" s="73"/>
      <c r="R32" s="73"/>
      <c r="S32" s="94"/>
      <c r="T32" s="94"/>
    </row>
    <row r="33" spans="1:20" ht="18.75" x14ac:dyDescent="0.3">
      <c r="A33" s="73"/>
      <c r="B33" s="73"/>
      <c r="C33" s="73" t="s">
        <v>224</v>
      </c>
      <c r="D33" s="76"/>
      <c r="E33" s="73"/>
      <c r="F33" s="73"/>
      <c r="G33" s="73"/>
      <c r="H33" s="73" t="s">
        <v>225</v>
      </c>
      <c r="I33" s="73"/>
      <c r="J33" s="73"/>
      <c r="K33" s="73"/>
      <c r="L33" s="73"/>
      <c r="M33" s="73"/>
      <c r="N33" s="73"/>
      <c r="O33" s="73"/>
      <c r="P33" s="73"/>
      <c r="Q33" s="73"/>
      <c r="R33" s="73"/>
      <c r="S33" s="94"/>
      <c r="T33" s="94"/>
    </row>
    <row r="34" spans="1:20" ht="18.75" x14ac:dyDescent="0.3">
      <c r="A34" s="73"/>
      <c r="B34" s="73"/>
      <c r="C34" s="73"/>
      <c r="D34" s="76"/>
      <c r="E34" s="73"/>
      <c r="F34" s="73"/>
      <c r="G34" s="73"/>
      <c r="H34" s="73"/>
      <c r="I34" s="73"/>
      <c r="J34" s="73"/>
      <c r="K34" s="73"/>
      <c r="L34" s="73"/>
      <c r="M34" s="73"/>
      <c r="N34" s="73"/>
      <c r="O34" s="73"/>
      <c r="P34" s="73"/>
      <c r="Q34" s="73"/>
      <c r="R34" s="73"/>
      <c r="S34" s="94"/>
      <c r="T34" s="94"/>
    </row>
    <row r="35" spans="1:20" ht="18.75" x14ac:dyDescent="0.3">
      <c r="A35" s="73"/>
      <c r="B35" s="73"/>
      <c r="C35" s="73"/>
      <c r="D35" s="76"/>
      <c r="E35" s="73"/>
      <c r="F35" s="73"/>
      <c r="G35" s="73"/>
      <c r="H35" s="73"/>
      <c r="I35" s="73"/>
      <c r="J35" s="73"/>
      <c r="K35" s="73"/>
      <c r="L35" s="73"/>
      <c r="M35" s="73"/>
      <c r="N35" s="73"/>
      <c r="O35" s="73"/>
      <c r="P35" s="73"/>
      <c r="Q35" s="73"/>
      <c r="R35" s="73"/>
      <c r="S35" s="94"/>
      <c r="T35" s="94"/>
    </row>
    <row r="36" spans="1:20" ht="24" customHeight="1" x14ac:dyDescent="0.3">
      <c r="A36" s="95" t="s">
        <v>226</v>
      </c>
      <c r="B36" s="73"/>
      <c r="C36" s="73"/>
      <c r="D36" s="76"/>
      <c r="E36" s="73"/>
      <c r="F36" s="73"/>
      <c r="G36" s="73"/>
      <c r="H36" s="73"/>
      <c r="I36" s="73"/>
      <c r="J36" s="73"/>
      <c r="K36" s="73"/>
      <c r="L36" s="73"/>
      <c r="M36" s="73"/>
      <c r="N36" s="73"/>
      <c r="O36" s="73"/>
      <c r="P36" s="73"/>
      <c r="Q36" s="73"/>
      <c r="R36" s="73"/>
      <c r="S36" s="94"/>
      <c r="T36" s="94"/>
    </row>
    <row r="37" spans="1:20" ht="12.75" customHeight="1" x14ac:dyDescent="0.3">
      <c r="A37" s="95"/>
      <c r="B37" s="73"/>
      <c r="C37" s="73"/>
      <c r="D37" s="76"/>
      <c r="E37" s="73"/>
      <c r="F37" s="73"/>
      <c r="G37" s="73"/>
      <c r="H37" s="73"/>
      <c r="I37" s="73"/>
      <c r="J37" s="73"/>
      <c r="K37" s="73"/>
      <c r="L37" s="73"/>
      <c r="M37" s="73"/>
      <c r="N37" s="73"/>
      <c r="O37" s="73"/>
      <c r="P37" s="73"/>
      <c r="Q37" s="73"/>
      <c r="R37" s="73"/>
      <c r="S37" s="94"/>
      <c r="T37" s="94"/>
    </row>
    <row r="38" spans="1:20" ht="18.75" x14ac:dyDescent="0.3">
      <c r="A38" s="100" t="s">
        <v>227</v>
      </c>
      <c r="B38" s="73"/>
      <c r="C38" s="73"/>
      <c r="D38" s="76"/>
      <c r="E38" s="73"/>
      <c r="F38" s="73"/>
      <c r="G38" s="73"/>
      <c r="H38" s="73"/>
      <c r="I38" s="73"/>
      <c r="J38" s="73"/>
      <c r="K38" s="73"/>
      <c r="L38" s="73"/>
      <c r="M38" s="73"/>
      <c r="N38" s="73"/>
      <c r="O38" s="73"/>
      <c r="P38" s="73"/>
      <c r="Q38" s="73"/>
      <c r="R38" s="73"/>
      <c r="S38" s="94"/>
      <c r="T38" s="94"/>
    </row>
    <row r="39" spans="1:20" ht="21" customHeight="1" x14ac:dyDescent="0.3">
      <c r="A39" s="73"/>
      <c r="B39" s="73" t="s">
        <v>228</v>
      </c>
      <c r="C39" s="73"/>
      <c r="D39" s="76"/>
      <c r="E39" s="73"/>
      <c r="F39" s="73"/>
      <c r="G39" s="73"/>
      <c r="H39" s="73"/>
      <c r="I39" s="73"/>
      <c r="J39" s="73"/>
      <c r="K39" s="73"/>
      <c r="L39" s="73"/>
      <c r="M39" s="73"/>
      <c r="N39" s="73"/>
      <c r="O39" s="73"/>
      <c r="P39" s="73"/>
      <c r="Q39" s="73"/>
      <c r="R39" s="73"/>
      <c r="S39" s="94"/>
      <c r="T39" s="94"/>
    </row>
    <row r="40" spans="1:20" ht="21" customHeight="1" x14ac:dyDescent="0.3">
      <c r="A40" s="73"/>
      <c r="B40" s="73" t="s">
        <v>229</v>
      </c>
      <c r="C40" s="73"/>
      <c r="D40" s="76"/>
      <c r="E40" s="73"/>
      <c r="F40" s="73"/>
      <c r="G40" s="73"/>
      <c r="H40" s="73"/>
      <c r="I40" s="73"/>
      <c r="J40" s="73"/>
      <c r="K40" s="73"/>
      <c r="L40" s="73"/>
      <c r="M40" s="73"/>
      <c r="N40" s="73"/>
      <c r="O40" s="73"/>
      <c r="P40" s="73"/>
      <c r="Q40" s="73"/>
      <c r="R40" s="73"/>
      <c r="S40" s="94"/>
      <c r="T40" s="94"/>
    </row>
    <row r="41" spans="1:20" ht="21" customHeight="1" x14ac:dyDescent="0.3">
      <c r="A41" s="73"/>
      <c r="B41" s="73" t="s">
        <v>230</v>
      </c>
      <c r="C41" s="73"/>
      <c r="D41" s="76"/>
      <c r="E41" s="73"/>
      <c r="F41" s="73"/>
      <c r="G41" s="73"/>
      <c r="H41" s="73"/>
      <c r="I41" s="73"/>
      <c r="J41" s="73"/>
      <c r="K41" s="73"/>
      <c r="L41" s="73"/>
      <c r="M41" s="73"/>
      <c r="N41" s="73"/>
      <c r="O41" s="73"/>
      <c r="P41" s="73"/>
      <c r="Q41" s="73"/>
      <c r="R41" s="73"/>
      <c r="S41" s="94"/>
      <c r="T41" s="94"/>
    </row>
    <row r="42" spans="1:20" ht="21" customHeight="1" x14ac:dyDescent="0.3">
      <c r="A42" s="73"/>
      <c r="B42" s="73" t="s">
        <v>231</v>
      </c>
      <c r="C42" s="73"/>
      <c r="D42" s="76"/>
      <c r="E42" s="73"/>
      <c r="F42" s="73"/>
      <c r="G42" s="73"/>
      <c r="H42" s="73"/>
      <c r="I42" s="73"/>
      <c r="J42" s="73"/>
      <c r="K42" s="73"/>
      <c r="L42" s="73"/>
      <c r="M42" s="73"/>
      <c r="N42" s="73"/>
      <c r="O42" s="73"/>
      <c r="P42" s="73"/>
      <c r="Q42" s="73"/>
      <c r="R42" s="73"/>
      <c r="S42" s="94"/>
      <c r="T42" s="94"/>
    </row>
    <row r="43" spans="1:20" ht="21" customHeight="1" x14ac:dyDescent="0.3">
      <c r="A43" s="73"/>
      <c r="B43" s="115" t="s">
        <v>232</v>
      </c>
      <c r="C43" s="115"/>
      <c r="D43" s="116"/>
      <c r="E43" s="115"/>
      <c r="F43" s="115"/>
      <c r="G43" s="115"/>
      <c r="H43" s="115"/>
      <c r="I43" s="115"/>
      <c r="J43" s="115"/>
      <c r="K43" s="115"/>
      <c r="L43" s="115"/>
      <c r="M43" s="115"/>
      <c r="N43" s="115"/>
      <c r="O43" s="115"/>
      <c r="P43" s="73"/>
      <c r="Q43" s="73"/>
      <c r="R43" s="73"/>
      <c r="S43" s="94"/>
      <c r="T43" s="94"/>
    </row>
    <row r="44" spans="1:20" ht="21" customHeight="1" x14ac:dyDescent="0.3">
      <c r="A44" s="73"/>
      <c r="B44" s="117" t="s">
        <v>233</v>
      </c>
      <c r="C44" s="73"/>
      <c r="D44" s="76"/>
      <c r="E44" s="73"/>
      <c r="F44" s="73"/>
      <c r="G44" s="73"/>
      <c r="H44" s="73"/>
      <c r="I44" s="73"/>
      <c r="J44" s="73"/>
      <c r="K44" s="73"/>
      <c r="L44" s="73"/>
      <c r="M44" s="73"/>
      <c r="N44" s="73"/>
      <c r="O44" s="73"/>
      <c r="P44" s="73"/>
      <c r="Q44" s="73"/>
      <c r="R44" s="73"/>
      <c r="S44" s="94"/>
      <c r="T44" s="94"/>
    </row>
    <row r="45" spans="1:20" ht="21" customHeight="1" x14ac:dyDescent="0.3">
      <c r="A45" s="73"/>
      <c r="B45" s="118" t="s">
        <v>234</v>
      </c>
      <c r="C45" s="118"/>
      <c r="D45" s="119"/>
      <c r="E45" s="118"/>
      <c r="F45" s="118"/>
      <c r="G45" s="118"/>
      <c r="H45" s="118"/>
      <c r="I45" s="118"/>
      <c r="J45" s="118"/>
      <c r="K45" s="118"/>
      <c r="L45" s="118"/>
      <c r="M45" s="118"/>
      <c r="N45" s="118"/>
      <c r="O45" s="118"/>
      <c r="P45" s="73"/>
      <c r="Q45" s="73"/>
      <c r="R45" s="73"/>
      <c r="S45" s="94"/>
      <c r="T45" s="94"/>
    </row>
    <row r="46" spans="1:20" ht="21" customHeight="1" x14ac:dyDescent="0.3">
      <c r="A46" s="73" t="s">
        <v>235</v>
      </c>
      <c r="B46" s="73" t="s">
        <v>236</v>
      </c>
      <c r="C46" s="73"/>
      <c r="D46" s="76"/>
      <c r="E46" s="73"/>
      <c r="F46" s="73"/>
      <c r="G46" s="73"/>
      <c r="H46" s="73"/>
      <c r="I46" s="73"/>
      <c r="J46" s="73"/>
      <c r="K46" s="73"/>
      <c r="L46" s="73"/>
      <c r="M46" s="73"/>
      <c r="N46" s="73"/>
      <c r="O46" s="73"/>
      <c r="P46" s="73"/>
      <c r="Q46" s="73"/>
      <c r="R46" s="73"/>
      <c r="S46" s="94"/>
      <c r="T46" s="94"/>
    </row>
    <row r="47" spans="1:20" ht="21" customHeight="1" x14ac:dyDescent="0.3">
      <c r="A47" s="73"/>
      <c r="B47" s="73" t="s">
        <v>237</v>
      </c>
      <c r="C47" s="73"/>
      <c r="D47" s="76"/>
      <c r="E47" s="73"/>
      <c r="F47" s="73"/>
      <c r="G47" s="73"/>
      <c r="H47" s="73"/>
      <c r="I47" s="73"/>
      <c r="J47" s="73"/>
      <c r="K47" s="73"/>
      <c r="L47" s="73"/>
      <c r="M47" s="73"/>
      <c r="N47" s="73"/>
      <c r="O47" s="73"/>
      <c r="P47" s="73"/>
      <c r="Q47" s="73"/>
      <c r="R47" s="73"/>
      <c r="S47" s="94"/>
      <c r="T47" s="94"/>
    </row>
    <row r="48" spans="1:20" ht="18.75" x14ac:dyDescent="0.3">
      <c r="A48" s="73"/>
      <c r="B48" s="73"/>
      <c r="C48" s="73"/>
      <c r="D48" s="76"/>
      <c r="E48" s="73"/>
      <c r="F48" s="73"/>
      <c r="G48" s="73"/>
      <c r="H48" s="73"/>
      <c r="I48" s="73"/>
      <c r="J48" s="73"/>
      <c r="K48" s="73"/>
      <c r="L48" s="73"/>
      <c r="M48" s="73"/>
      <c r="N48" s="73"/>
      <c r="O48" s="73"/>
      <c r="P48" s="73"/>
      <c r="Q48" s="73"/>
      <c r="R48" s="73"/>
      <c r="S48" s="94"/>
      <c r="T48" s="94"/>
    </row>
    <row r="49" spans="1:20" ht="18.75" x14ac:dyDescent="0.3">
      <c r="A49" s="100" t="s">
        <v>238</v>
      </c>
      <c r="B49" s="73"/>
      <c r="C49" s="73"/>
      <c r="D49" s="76"/>
      <c r="E49" s="73"/>
      <c r="F49" s="73"/>
      <c r="G49" s="73"/>
      <c r="H49" s="73"/>
      <c r="I49" s="73"/>
      <c r="J49" s="73"/>
      <c r="K49" s="73"/>
      <c r="L49" s="73"/>
      <c r="M49" s="73"/>
      <c r="N49" s="73"/>
      <c r="O49" s="73"/>
      <c r="P49" s="73"/>
      <c r="Q49" s="73"/>
      <c r="R49" s="73"/>
      <c r="S49" s="94"/>
      <c r="T49" s="94"/>
    </row>
    <row r="50" spans="1:20" ht="19.5" customHeight="1" x14ac:dyDescent="0.3">
      <c r="A50" s="73"/>
      <c r="B50" s="73" t="s">
        <v>239</v>
      </c>
      <c r="C50" s="73"/>
      <c r="D50" s="76"/>
      <c r="E50" s="73"/>
      <c r="F50" s="73"/>
      <c r="G50" s="73"/>
      <c r="H50" s="73"/>
      <c r="I50" s="73"/>
      <c r="J50" s="73"/>
      <c r="K50" s="73"/>
      <c r="L50" s="73"/>
      <c r="M50" s="73"/>
      <c r="N50" s="73"/>
      <c r="O50" s="73"/>
      <c r="P50" s="73"/>
      <c r="Q50" s="73"/>
      <c r="R50" s="73"/>
      <c r="S50" s="94"/>
      <c r="T50" s="94"/>
    </row>
    <row r="51" spans="1:20" ht="19.5" customHeight="1" x14ac:dyDescent="0.3">
      <c r="A51" s="73"/>
      <c r="B51" s="73" t="s">
        <v>240</v>
      </c>
      <c r="C51" s="73"/>
      <c r="D51" s="76"/>
      <c r="E51" s="73"/>
      <c r="F51" s="73"/>
      <c r="G51" s="73"/>
      <c r="H51" s="73"/>
      <c r="I51" s="73"/>
      <c r="J51" s="73"/>
      <c r="K51" s="73"/>
      <c r="L51" s="73"/>
      <c r="M51" s="73"/>
      <c r="N51" s="73"/>
      <c r="O51" s="73"/>
      <c r="P51" s="73"/>
      <c r="Q51" s="73"/>
      <c r="R51" s="73"/>
      <c r="S51" s="94"/>
      <c r="T51" s="94"/>
    </row>
    <row r="52" spans="1:20" ht="19.5" customHeight="1" x14ac:dyDescent="0.3">
      <c r="A52" s="73"/>
      <c r="B52" s="73" t="s">
        <v>241</v>
      </c>
      <c r="C52" s="73"/>
      <c r="D52" s="76"/>
      <c r="E52" s="73"/>
      <c r="F52" s="73"/>
      <c r="G52" s="73"/>
      <c r="H52" s="73"/>
      <c r="I52" s="73"/>
      <c r="J52" s="73"/>
      <c r="K52" s="73"/>
      <c r="L52" s="73"/>
      <c r="M52" s="73"/>
      <c r="N52" s="73"/>
      <c r="O52" s="73"/>
      <c r="P52" s="73"/>
      <c r="Q52" s="73"/>
      <c r="R52" s="73"/>
      <c r="S52" s="94"/>
      <c r="T52" s="94"/>
    </row>
    <row r="53" spans="1:20" ht="19.5" customHeight="1" x14ac:dyDescent="0.3">
      <c r="A53" s="73"/>
      <c r="B53" s="73" t="s">
        <v>242</v>
      </c>
      <c r="C53" s="73"/>
      <c r="D53" s="76"/>
      <c r="E53" s="73"/>
      <c r="F53" s="73"/>
      <c r="G53" s="73"/>
      <c r="H53" s="73"/>
      <c r="I53" s="73"/>
      <c r="J53" s="73"/>
      <c r="K53" s="73"/>
      <c r="L53" s="73"/>
      <c r="M53" s="73"/>
      <c r="N53" s="73"/>
      <c r="O53" s="73"/>
      <c r="P53" s="73"/>
      <c r="Q53" s="73"/>
      <c r="R53" s="73"/>
      <c r="S53" s="94"/>
      <c r="T53" s="94"/>
    </row>
    <row r="54" spans="1:20" ht="9" customHeight="1" x14ac:dyDescent="0.3">
      <c r="A54" s="73"/>
      <c r="B54" s="73"/>
      <c r="C54" s="73"/>
      <c r="D54" s="76"/>
      <c r="E54" s="73"/>
      <c r="F54" s="73"/>
      <c r="G54" s="73"/>
      <c r="H54" s="73"/>
      <c r="I54" s="73"/>
      <c r="J54" s="73"/>
      <c r="K54" s="73"/>
      <c r="L54" s="73"/>
      <c r="M54" s="73"/>
      <c r="N54" s="73"/>
      <c r="O54" s="73"/>
      <c r="P54" s="73"/>
      <c r="Q54" s="73"/>
      <c r="R54" s="73"/>
      <c r="S54" s="94"/>
      <c r="T54" s="94"/>
    </row>
    <row r="55" spans="1:20" ht="19.5" customHeight="1" x14ac:dyDescent="0.3">
      <c r="A55" s="73"/>
      <c r="B55" s="73" t="s">
        <v>243</v>
      </c>
      <c r="C55" s="73"/>
      <c r="D55" s="76"/>
      <c r="E55" s="73"/>
      <c r="F55" s="73"/>
      <c r="G55" s="73"/>
      <c r="H55" s="73"/>
      <c r="I55" s="73"/>
      <c r="J55" s="73"/>
      <c r="K55" s="73"/>
      <c r="L55" s="73"/>
      <c r="M55" s="73"/>
      <c r="N55" s="73"/>
      <c r="O55" s="73"/>
      <c r="P55" s="73"/>
      <c r="Q55" s="73"/>
      <c r="R55" s="73"/>
      <c r="S55" s="94"/>
      <c r="T55" s="94"/>
    </row>
    <row r="56" spans="1:20" ht="19.5" customHeight="1" x14ac:dyDescent="0.3">
      <c r="A56" s="73"/>
      <c r="B56" s="73" t="s">
        <v>244</v>
      </c>
      <c r="C56" s="73"/>
      <c r="D56" s="76"/>
      <c r="E56" s="73"/>
      <c r="F56" s="73"/>
      <c r="G56" s="73"/>
      <c r="H56" s="73"/>
      <c r="I56" s="73"/>
      <c r="J56" s="73"/>
      <c r="K56" s="73"/>
      <c r="L56" s="73"/>
      <c r="M56" s="73"/>
      <c r="N56" s="73"/>
      <c r="O56" s="73"/>
      <c r="P56" s="73"/>
      <c r="Q56" s="73"/>
      <c r="R56" s="73"/>
      <c r="S56" s="94"/>
      <c r="T56" s="94"/>
    </row>
    <row r="57" spans="1:20" ht="19.5" customHeight="1" x14ac:dyDescent="0.3">
      <c r="A57" s="73"/>
      <c r="B57" s="73" t="s">
        <v>245</v>
      </c>
      <c r="C57" s="73"/>
      <c r="D57" s="76"/>
      <c r="E57" s="73"/>
      <c r="F57" s="73"/>
      <c r="G57" s="73"/>
      <c r="H57" s="73"/>
      <c r="I57" s="73"/>
      <c r="J57" s="73"/>
      <c r="K57" s="73"/>
      <c r="L57" s="73"/>
      <c r="M57" s="73"/>
      <c r="N57" s="73"/>
      <c r="O57" s="73"/>
      <c r="P57" s="73"/>
      <c r="Q57" s="73"/>
      <c r="R57" s="73"/>
      <c r="S57" s="94"/>
      <c r="T57" s="94"/>
    </row>
    <row r="58" spans="1:20" ht="9.75" customHeight="1" x14ac:dyDescent="0.3">
      <c r="A58" s="73"/>
      <c r="B58" s="73" t="s">
        <v>52</v>
      </c>
      <c r="C58" s="73"/>
      <c r="D58" s="76"/>
      <c r="E58" s="73"/>
      <c r="F58" s="73"/>
      <c r="G58" s="73"/>
      <c r="H58" s="73"/>
      <c r="I58" s="73"/>
      <c r="J58" s="73"/>
      <c r="K58" s="73"/>
      <c r="L58" s="73"/>
      <c r="M58" s="73"/>
      <c r="N58" s="73"/>
      <c r="O58" s="73"/>
      <c r="P58" s="73"/>
      <c r="Q58" s="73"/>
      <c r="R58" s="73"/>
      <c r="S58" s="94"/>
      <c r="T58" s="94"/>
    </row>
    <row r="59" spans="1:20" ht="19.5" customHeight="1" x14ac:dyDescent="0.3">
      <c r="A59" s="73"/>
      <c r="B59" s="100" t="s">
        <v>246</v>
      </c>
      <c r="C59" s="73"/>
      <c r="D59" s="76"/>
      <c r="E59" s="73"/>
      <c r="F59" s="73"/>
      <c r="G59" s="73"/>
      <c r="H59" s="73"/>
      <c r="I59" s="73"/>
      <c r="J59" s="73"/>
      <c r="K59" s="73"/>
      <c r="L59" s="73"/>
      <c r="M59" s="73"/>
      <c r="N59" s="73"/>
      <c r="O59" s="73"/>
      <c r="P59" s="73"/>
      <c r="Q59" s="73"/>
      <c r="R59" s="73"/>
      <c r="S59" s="94"/>
      <c r="T59" s="94"/>
    </row>
    <row r="60" spans="1:20" ht="23.25" customHeight="1" x14ac:dyDescent="0.3">
      <c r="A60" s="73"/>
      <c r="B60" s="73" t="s">
        <v>247</v>
      </c>
      <c r="C60" s="73"/>
      <c r="D60" s="76"/>
      <c r="E60" s="73"/>
      <c r="F60" s="73"/>
      <c r="G60" s="73"/>
      <c r="H60" s="73"/>
      <c r="I60" s="73"/>
      <c r="J60" s="73"/>
      <c r="K60" s="73"/>
      <c r="L60" s="73"/>
      <c r="M60" s="73"/>
      <c r="N60" s="73"/>
      <c r="O60" s="73"/>
      <c r="P60" s="73"/>
      <c r="Q60" s="73"/>
      <c r="R60" s="73"/>
      <c r="S60" s="94"/>
      <c r="T60" s="94"/>
    </row>
    <row r="61" spans="1:20" ht="23.25" customHeight="1" x14ac:dyDescent="0.3">
      <c r="A61" s="73"/>
      <c r="B61" s="73" t="s">
        <v>248</v>
      </c>
      <c r="C61" s="73"/>
      <c r="D61" s="76"/>
      <c r="E61" s="73"/>
      <c r="F61" s="73"/>
      <c r="G61" s="73"/>
      <c r="H61" s="73"/>
      <c r="I61" s="73"/>
      <c r="J61" s="73"/>
      <c r="K61" s="73"/>
      <c r="L61" s="73"/>
      <c r="M61" s="73"/>
      <c r="N61" s="73"/>
      <c r="O61" s="73"/>
      <c r="P61" s="73"/>
      <c r="Q61" s="73"/>
      <c r="R61" s="73"/>
      <c r="S61" s="94"/>
      <c r="T61" s="94"/>
    </row>
    <row r="62" spans="1:20" ht="23.25" customHeight="1" x14ac:dyDescent="0.3">
      <c r="A62" s="73"/>
      <c r="B62" s="73" t="s">
        <v>249</v>
      </c>
      <c r="C62" s="73"/>
      <c r="D62" s="76"/>
      <c r="E62" s="73"/>
      <c r="F62" s="73"/>
      <c r="G62" s="73"/>
      <c r="H62" s="73"/>
      <c r="I62" s="73"/>
      <c r="J62" s="73"/>
      <c r="K62" s="73"/>
      <c r="L62" s="73"/>
      <c r="M62" s="73"/>
      <c r="N62" s="73"/>
      <c r="O62" s="73"/>
      <c r="P62" s="73"/>
      <c r="Q62" s="73"/>
      <c r="R62" s="73"/>
      <c r="S62" s="94"/>
      <c r="T62" s="94"/>
    </row>
    <row r="63" spans="1:20" ht="23.25" customHeight="1" x14ac:dyDescent="0.3">
      <c r="A63" s="73"/>
      <c r="B63" s="73" t="s">
        <v>250</v>
      </c>
      <c r="C63" s="73"/>
      <c r="D63" s="76"/>
      <c r="E63" s="73"/>
      <c r="F63" s="73"/>
      <c r="G63" s="73"/>
      <c r="H63" s="73"/>
      <c r="I63" s="73"/>
      <c r="J63" s="73"/>
      <c r="K63" s="73"/>
      <c r="L63" s="73"/>
      <c r="M63" s="73"/>
      <c r="N63" s="73"/>
      <c r="O63" s="73"/>
      <c r="P63" s="73"/>
      <c r="Q63" s="73"/>
      <c r="R63" s="73"/>
      <c r="S63" s="94"/>
      <c r="T63" s="94"/>
    </row>
    <row r="64" spans="1:20" ht="23.25" customHeight="1" x14ac:dyDescent="0.3">
      <c r="A64" s="73"/>
      <c r="B64" s="73" t="s">
        <v>251</v>
      </c>
      <c r="C64" s="73"/>
      <c r="D64" s="76"/>
      <c r="E64" s="73"/>
      <c r="F64" s="73"/>
      <c r="G64" s="73"/>
      <c r="H64" s="73"/>
      <c r="I64" s="73"/>
      <c r="J64" s="73"/>
      <c r="K64" s="73"/>
      <c r="L64" s="73"/>
      <c r="M64" s="73"/>
      <c r="N64" s="73"/>
      <c r="O64" s="73"/>
      <c r="P64" s="73"/>
      <c r="Q64" s="73"/>
      <c r="R64" s="73"/>
      <c r="S64" s="94"/>
      <c r="T64" s="94"/>
    </row>
    <row r="65" spans="1:20" ht="23.25" customHeight="1" x14ac:dyDescent="0.3">
      <c r="A65" s="73"/>
      <c r="B65" s="73" t="s">
        <v>252</v>
      </c>
      <c r="C65" s="73"/>
      <c r="D65" s="76"/>
      <c r="E65" s="73"/>
      <c r="F65" s="73"/>
      <c r="G65" s="73"/>
      <c r="H65" s="73"/>
      <c r="I65" s="73"/>
      <c r="J65" s="73"/>
      <c r="K65" s="73"/>
      <c r="L65" s="73"/>
      <c r="M65" s="73"/>
      <c r="N65" s="73"/>
      <c r="O65" s="73"/>
      <c r="P65" s="73"/>
      <c r="Q65" s="73"/>
      <c r="R65" s="73"/>
      <c r="S65" s="94"/>
      <c r="T65" s="94"/>
    </row>
    <row r="66" spans="1:20" ht="23.25" customHeight="1" x14ac:dyDescent="0.3">
      <c r="A66" s="73"/>
      <c r="B66" s="73" t="s">
        <v>253</v>
      </c>
      <c r="C66" s="73"/>
      <c r="D66" s="76"/>
      <c r="E66" s="73"/>
      <c r="F66" s="73"/>
      <c r="G66" s="73"/>
      <c r="H66" s="73"/>
      <c r="I66" s="73"/>
      <c r="J66" s="73"/>
      <c r="K66" s="73"/>
      <c r="L66" s="73"/>
      <c r="M66" s="73"/>
      <c r="N66" s="73"/>
      <c r="O66" s="73"/>
      <c r="P66" s="73"/>
      <c r="Q66" s="73"/>
      <c r="R66" s="73"/>
      <c r="S66" s="94"/>
      <c r="T66" s="94"/>
    </row>
    <row r="67" spans="1:20" ht="24" customHeight="1" x14ac:dyDescent="0.3">
      <c r="A67" s="73"/>
      <c r="B67" s="73" t="s">
        <v>254</v>
      </c>
      <c r="C67" s="73"/>
      <c r="D67" s="76"/>
      <c r="E67" s="73"/>
      <c r="F67" s="73"/>
      <c r="G67" s="73"/>
      <c r="H67" s="73"/>
      <c r="I67" s="73"/>
      <c r="J67" s="73"/>
      <c r="K67" s="73"/>
      <c r="L67" s="73"/>
      <c r="M67" s="73"/>
      <c r="N67" s="73"/>
      <c r="O67" s="73"/>
      <c r="P67" s="73"/>
      <c r="Q67" s="73"/>
      <c r="R67" s="73"/>
      <c r="S67" s="94"/>
      <c r="T67" s="94"/>
    </row>
  </sheetData>
  <mergeCells count="1">
    <mergeCell ref="B28:K2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Wk1 F9</vt:lpstr>
      <vt:lpstr>HDCPs</vt:lpstr>
      <vt:lpstr>How HDCPs Calculated</vt:lpstr>
      <vt:lpstr>'Wk1 F9'!Print_Area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Casper</dc:creator>
  <cp:lastModifiedBy>Steve Casper</cp:lastModifiedBy>
  <cp:lastPrinted>2023-06-11T17:44:37Z</cp:lastPrinted>
  <dcterms:created xsi:type="dcterms:W3CDTF">2023-06-05T12:10:27Z</dcterms:created>
  <dcterms:modified xsi:type="dcterms:W3CDTF">2023-08-02T21:53:48Z</dcterms:modified>
</cp:coreProperties>
</file>